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defaultThemeVersion="124226"/>
  <mc:AlternateContent xmlns:mc="http://schemas.openxmlformats.org/markup-compatibility/2006">
    <mc:Choice Requires="x15">
      <x15ac:absPath xmlns:x15ac="http://schemas.microsoft.com/office/spreadsheetml/2010/11/ac" url="/Domain/fppa.org/Users/Joan.Phillips/Desktop/"/>
    </mc:Choice>
  </mc:AlternateContent>
  <xr:revisionPtr revIDLastSave="0" documentId="8_{58D953B3-5052-4E45-A66A-841E5BD19130}" xr6:coauthVersionLast="36" xr6:coauthVersionMax="36" xr10:uidLastSave="{00000000-0000-0000-0000-000000000000}"/>
  <bookViews>
    <workbookView xWindow="760" yWindow="8220" windowWidth="19880" windowHeight="7140" xr2:uid="{00000000-000D-0000-FFFF-FFFF00000000}"/>
  </bookViews>
  <sheets>
    <sheet name="JE calculator Cost Sharing" sheetId="1" r:id="rId1"/>
    <sheet name="JE calculator AGENT" sheetId="2" r:id="rId2"/>
  </sheets>
  <calcPr calcId="181029"/>
</workbook>
</file>

<file path=xl/calcChain.xml><?xml version="1.0" encoding="utf-8"?>
<calcChain xmlns="http://schemas.openxmlformats.org/spreadsheetml/2006/main">
  <c r="B134" i="1" l="1"/>
  <c r="B124" i="1"/>
  <c r="B116" i="1"/>
  <c r="J95" i="1"/>
  <c r="F53" i="1"/>
  <c r="H51" i="1"/>
  <c r="J51" i="1"/>
  <c r="F34" i="1"/>
  <c r="H23" i="2" l="1"/>
  <c r="H33" i="2"/>
  <c r="H110" i="1" l="1"/>
  <c r="F110" i="1"/>
  <c r="F41" i="2" l="1"/>
  <c r="F43" i="2" s="1"/>
  <c r="H43" i="2"/>
  <c r="F129" i="1"/>
  <c r="L12" i="1" l="1"/>
  <c r="L10" i="1"/>
  <c r="J10" i="1"/>
  <c r="F57" i="1" l="1"/>
  <c r="F55" i="1"/>
  <c r="J12" i="1"/>
  <c r="H24" i="2" l="1"/>
  <c r="J23" i="1"/>
  <c r="H10" i="1"/>
  <c r="H72" i="1"/>
  <c r="H74" i="1" s="1"/>
  <c r="F24" i="2" l="1"/>
  <c r="H26" i="2" s="1"/>
  <c r="J74" i="1"/>
  <c r="J33" i="1" l="1"/>
  <c r="J42" i="1" s="1"/>
  <c r="N42" i="1" s="1"/>
  <c r="H108" i="1" l="1"/>
  <c r="F108" i="1"/>
  <c r="J40" i="1"/>
  <c r="J46" i="1"/>
  <c r="J38" i="1"/>
  <c r="L38" i="1" s="1"/>
  <c r="J44" i="1"/>
  <c r="J37" i="1"/>
  <c r="J41" i="1"/>
  <c r="J36" i="1"/>
  <c r="L36" i="1" s="1"/>
  <c r="H122" i="1"/>
  <c r="F97" i="1" l="1"/>
  <c r="H97" i="1"/>
  <c r="H102" i="1"/>
  <c r="F102" i="1"/>
  <c r="F99" i="1"/>
  <c r="H99" i="1"/>
  <c r="H14" i="1"/>
  <c r="N40" i="1" l="1"/>
  <c r="N41" i="1"/>
  <c r="F107" i="1" l="1"/>
  <c r="H107" i="1"/>
  <c r="F106" i="1"/>
  <c r="H106" i="1"/>
  <c r="H131" i="1"/>
  <c r="F130" i="1" s="1"/>
  <c r="H59" i="1"/>
  <c r="F59" i="1"/>
  <c r="H52" i="1"/>
  <c r="H57" i="1" s="1"/>
  <c r="H44" i="1"/>
  <c r="L37" i="1"/>
  <c r="L74" i="1"/>
  <c r="J84" i="1" s="1"/>
  <c r="H33" i="1"/>
  <c r="J27" i="1"/>
  <c r="L14" i="1"/>
  <c r="J14" i="1"/>
  <c r="H98" i="1" l="1"/>
  <c r="F98" i="1"/>
  <c r="J16" i="1"/>
  <c r="N44" i="1"/>
  <c r="H55" i="1"/>
  <c r="F84" i="1"/>
  <c r="H132" i="1"/>
  <c r="J52" i="1"/>
  <c r="J59" i="1" s="1"/>
  <c r="H112" i="1" l="1"/>
  <c r="F112" i="1"/>
  <c r="N59" i="1"/>
  <c r="N61" i="1" s="1"/>
  <c r="N66" i="1" s="1"/>
  <c r="J57" i="1"/>
  <c r="L57" i="1" s="1"/>
  <c r="J55" i="1"/>
  <c r="L55" i="1" s="1"/>
  <c r="F132" i="1"/>
  <c r="L61" i="1" l="1"/>
  <c r="L63" i="1" s="1"/>
  <c r="H82" i="1"/>
  <c r="H86" i="1" s="1"/>
  <c r="J82" i="1" l="1"/>
  <c r="J86" i="1" l="1"/>
  <c r="L66" i="1"/>
  <c r="H103" i="1" l="1"/>
  <c r="F103" i="1"/>
  <c r="F82" i="1"/>
  <c r="F86" i="1" s="1"/>
  <c r="F100" i="1" l="1"/>
  <c r="H100" i="1"/>
  <c r="H113" i="1"/>
  <c r="F113" i="1" l="1"/>
  <c r="H1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Ahni Smith</author>
  </authors>
  <commentList>
    <comment ref="H8" authorId="0" shapeId="0" xr:uid="{00000000-0006-0000-0000-000001000000}">
      <text>
        <r>
          <rPr>
            <b/>
            <sz val="9"/>
            <color indexed="81"/>
            <rFont val="Tahoma"/>
            <family val="2"/>
          </rPr>
          <t>Ahni Smith:</t>
        </r>
        <r>
          <rPr>
            <sz val="9"/>
            <color indexed="81"/>
            <rFont val="Tahoma"/>
            <family val="2"/>
          </rPr>
          <t xml:space="preserve">
12/31/2013 FPPA NPL
Note 6</t>
        </r>
      </text>
    </comment>
    <comment ref="J8" authorId="0" shapeId="0" xr:uid="{00000000-0006-0000-0000-000002000000}">
      <text>
        <r>
          <rPr>
            <b/>
            <sz val="9"/>
            <color indexed="81"/>
            <rFont val="Tahoma"/>
            <family val="2"/>
          </rPr>
          <t>Ahni Smith:</t>
        </r>
        <r>
          <rPr>
            <sz val="9"/>
            <color indexed="81"/>
            <rFont val="Tahoma"/>
            <family val="2"/>
          </rPr>
          <t xml:space="preserve">
For 2015 reporting period, this will be $0</t>
        </r>
      </text>
    </comment>
    <comment ref="L8" authorId="0" shapeId="0" xr:uid="{00000000-0006-0000-0000-000003000000}">
      <text>
        <r>
          <rPr>
            <b/>
            <sz val="9"/>
            <color indexed="81"/>
            <rFont val="Tahoma"/>
            <family val="2"/>
          </rPr>
          <t>Ahni Smith:</t>
        </r>
        <r>
          <rPr>
            <sz val="9"/>
            <color indexed="81"/>
            <rFont val="Tahoma"/>
            <family val="2"/>
          </rPr>
          <t xml:space="preserve">
For 2015 reporting period, this will be $0</t>
        </r>
      </text>
    </comment>
    <comment ref="F10" authorId="0" shapeId="0" xr:uid="{00000000-0006-0000-0000-000004000000}">
      <text>
        <r>
          <rPr>
            <b/>
            <sz val="9"/>
            <color indexed="81"/>
            <rFont val="Tahoma"/>
            <family val="2"/>
          </rPr>
          <t>Ahni Smith:</t>
        </r>
        <r>
          <rPr>
            <sz val="9"/>
            <color indexed="81"/>
            <rFont val="Tahoma"/>
            <family val="2"/>
          </rPr>
          <t xml:space="preserve">
2013 Employer Proportionate Share
Calculated by each employer using the 2013 Schedule of Employer Contributions or other method as determined by the employer</t>
        </r>
      </text>
    </comment>
    <comment ref="F12" authorId="0" shapeId="0" xr:uid="{00000000-0006-0000-0000-000005000000}">
      <text>
        <r>
          <rPr>
            <b/>
            <sz val="9"/>
            <color indexed="81"/>
            <rFont val="Tahoma"/>
            <family val="2"/>
          </rPr>
          <t>Ahni Smith:</t>
        </r>
        <r>
          <rPr>
            <sz val="9"/>
            <color indexed="81"/>
            <rFont val="Tahoma"/>
            <family val="2"/>
          </rPr>
          <t xml:space="preserve">
2014 Employer Proportionate Share
Calculated by each employer using the 2014 Schedule of Employer Contributions or other method as determined by the employer</t>
        </r>
      </text>
    </comment>
    <comment ref="J20" authorId="0" shapeId="0" xr:uid="{00000000-0006-0000-0000-000006000000}">
      <text>
        <r>
          <rPr>
            <b/>
            <sz val="9"/>
            <color indexed="81"/>
            <rFont val="Tahoma"/>
            <family val="2"/>
          </rPr>
          <t>Ahni Smith:</t>
        </r>
        <r>
          <rPr>
            <sz val="9"/>
            <color indexed="81"/>
            <rFont val="Tahoma"/>
            <family val="2"/>
          </rPr>
          <t xml:space="preserve">
2014 Collective Employer Contributions
Total on the Schedule of Employer Contributions</t>
        </r>
      </text>
    </comment>
    <comment ref="J25" authorId="0" shapeId="0" xr:uid="{00000000-0006-0000-0000-000007000000}">
      <text>
        <r>
          <rPr>
            <b/>
            <sz val="9"/>
            <color indexed="81"/>
            <rFont val="Tahoma"/>
            <family val="2"/>
          </rPr>
          <t>Ahni Smith:</t>
        </r>
        <r>
          <rPr>
            <sz val="9"/>
            <color indexed="81"/>
            <rFont val="Tahoma"/>
            <family val="2"/>
          </rPr>
          <t xml:space="preserve">
From Employer accounting records</t>
        </r>
      </text>
    </comment>
    <comment ref="F34" authorId="0" shapeId="0" xr:uid="{00000000-0006-0000-0000-000008000000}">
      <text>
        <r>
          <rPr>
            <b/>
            <sz val="9"/>
            <color indexed="81"/>
            <rFont val="Tahoma"/>
            <family val="2"/>
          </rPr>
          <t>Ahni Smith:</t>
        </r>
        <r>
          <rPr>
            <sz val="9"/>
            <color indexed="81"/>
            <rFont val="Tahoma"/>
            <family val="2"/>
          </rPr>
          <t xml:space="preserve">
2014 FPPA Schedule of Collective Pension Amounts</t>
        </r>
      </text>
    </comment>
    <comment ref="F53" authorId="0" shapeId="0" xr:uid="{00000000-0006-0000-0000-000009000000}">
      <text>
        <r>
          <rPr>
            <b/>
            <sz val="9"/>
            <color indexed="81"/>
            <rFont val="Tahoma"/>
            <family val="2"/>
          </rPr>
          <t>Ahni Smith:</t>
        </r>
        <r>
          <rPr>
            <sz val="9"/>
            <color indexed="81"/>
            <rFont val="Tahoma"/>
            <family val="2"/>
          </rPr>
          <t xml:space="preserve">
Linked to above prior year amounts</t>
        </r>
      </text>
    </comment>
    <comment ref="F74" authorId="0" shapeId="0" xr:uid="{00000000-0006-0000-0000-00000A000000}">
      <text>
        <r>
          <rPr>
            <b/>
            <sz val="9"/>
            <color indexed="81"/>
            <rFont val="Tahoma"/>
            <family val="2"/>
          </rPr>
          <t>Ahni Smith:</t>
        </r>
        <r>
          <rPr>
            <sz val="9"/>
            <color indexed="81"/>
            <rFont val="Tahoma"/>
            <family val="2"/>
          </rPr>
          <t xml:space="preserve">
Amount reported in the CAFR. Reflected in notes. 
Note 4</t>
        </r>
      </text>
    </comment>
    <comment ref="F90" authorId="0" shapeId="0" xr:uid="{00000000-0006-0000-0000-00000B000000}">
      <text>
        <r>
          <rPr>
            <b/>
            <sz val="9"/>
            <color indexed="81"/>
            <rFont val="Tahoma"/>
            <family val="2"/>
          </rPr>
          <t>Ahni Smith:</t>
        </r>
        <r>
          <rPr>
            <sz val="9"/>
            <color indexed="81"/>
            <rFont val="Tahoma"/>
            <family val="2"/>
          </rPr>
          <t xml:space="preserve">
FPPA Plan Average Remaining Service Life for Active and Inactive Members
Note 11
Used to calculate amortization period of deferrals related to liabilities</t>
        </r>
      </text>
    </comment>
    <comment ref="F104" authorId="0" shapeId="0" xr:uid="{00000000-0006-0000-0000-00000C000000}">
      <text>
        <r>
          <rPr>
            <b/>
            <sz val="9"/>
            <color indexed="81"/>
            <rFont val="Tahoma"/>
            <family val="2"/>
          </rPr>
          <t>Ahni Smith:</t>
        </r>
        <r>
          <rPr>
            <sz val="9"/>
            <color indexed="81"/>
            <rFont val="Tahoma"/>
            <family val="2"/>
          </rPr>
          <t xml:space="preserve">
This schedule is set to round to whole dollars. Any amount here should be related to rounding only.
If larger than rounding, double check data entry above and the source of amounts. </t>
        </r>
      </text>
    </comment>
    <comment ref="F121" authorId="0" shapeId="0" xr:uid="{00000000-0006-0000-0000-00000D000000}">
      <text>
        <r>
          <rPr>
            <b/>
            <sz val="9"/>
            <color indexed="81"/>
            <rFont val="Tahoma"/>
            <family val="2"/>
          </rPr>
          <t>Ahni Smith:</t>
        </r>
        <r>
          <rPr>
            <sz val="9"/>
            <color indexed="81"/>
            <rFont val="Tahoma"/>
            <family val="2"/>
          </rPr>
          <t xml:space="preserve">
Amount remitted to FPPA for the 2015 calendar year. To be recognized in 2016 as pension expense.</t>
        </r>
      </text>
    </comment>
    <comment ref="C122" authorId="0" shapeId="0" xr:uid="{00000000-0006-0000-0000-00000E000000}">
      <text>
        <r>
          <rPr>
            <b/>
            <sz val="9"/>
            <color indexed="81"/>
            <rFont val="Tahoma"/>
            <family val="2"/>
          </rPr>
          <t>Ahni Smith:</t>
        </r>
        <r>
          <rPr>
            <sz val="9"/>
            <color indexed="81"/>
            <rFont val="Tahoma"/>
            <family val="2"/>
          </rPr>
          <t xml:space="preserve">
The assumption is that employers are recording payments of employer contributions to FPPA as a pension expense during the year. This is a reclassification out of expense to the deffered outflows line item.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Ahni Smith</author>
  </authors>
  <commentList>
    <comment ref="F4" authorId="0" shapeId="0" xr:uid="{00000000-0006-0000-0100-000001000000}">
      <text>
        <r>
          <rPr>
            <b/>
            <sz val="9"/>
            <color indexed="81"/>
            <rFont val="Tahoma"/>
            <family val="2"/>
          </rPr>
          <t>Ahni Smith:</t>
        </r>
        <r>
          <rPr>
            <sz val="9"/>
            <color indexed="81"/>
            <rFont val="Tahoma"/>
            <family val="2"/>
          </rPr>
          <t xml:space="preserve">
Section B
Stmt of Outflows and Inflows Arising from Current Reporting Period
Item A.3.
**Informational for amortization of deferrals due to liabilities</t>
        </r>
      </text>
    </comment>
    <comment ref="F11" authorId="0" shapeId="0" xr:uid="{00000000-0006-0000-0100-000002000000}">
      <text>
        <r>
          <rPr>
            <b/>
            <sz val="9"/>
            <color indexed="81"/>
            <rFont val="Tahoma"/>
            <family val="2"/>
          </rPr>
          <t>Ahni Smith:</t>
        </r>
        <r>
          <rPr>
            <sz val="9"/>
            <color indexed="81"/>
            <rFont val="Tahoma"/>
            <family val="2"/>
          </rPr>
          <t xml:space="preserve">
Section B
Stmt of Outflows and Inflows from Current and Prior Reporting Periods
Item C.1.</t>
        </r>
      </text>
    </comment>
    <comment ref="F12" authorId="0" shapeId="0" xr:uid="{00000000-0006-0000-0100-000003000000}">
      <text>
        <r>
          <rPr>
            <b/>
            <sz val="9"/>
            <color indexed="81"/>
            <rFont val="Tahoma"/>
            <family val="2"/>
          </rPr>
          <t>Ahni Smith:</t>
        </r>
        <r>
          <rPr>
            <sz val="9"/>
            <color indexed="81"/>
            <rFont val="Tahoma"/>
            <family val="2"/>
          </rPr>
          <t xml:space="preserve">
Section B
Stmt of Outflows and Inflows from Current and Prior Reporting Periods
Item C.2.</t>
        </r>
      </text>
    </comment>
    <comment ref="F13" authorId="0" shapeId="0" xr:uid="{00000000-0006-0000-0100-000004000000}">
      <text>
        <r>
          <rPr>
            <b/>
            <sz val="9"/>
            <color indexed="81"/>
            <rFont val="Tahoma"/>
            <family val="2"/>
          </rPr>
          <t>Ahni Smith:</t>
        </r>
        <r>
          <rPr>
            <sz val="9"/>
            <color indexed="81"/>
            <rFont val="Tahoma"/>
            <family val="2"/>
          </rPr>
          <t xml:space="preserve">
Section B
Stmt of Outflows and Inflows from Current and Prior Reporting Periods
Item C.3.</t>
        </r>
      </text>
    </comment>
    <comment ref="H15" authorId="0" shapeId="0" xr:uid="{00000000-0006-0000-0100-000005000000}">
      <text>
        <r>
          <rPr>
            <b/>
            <sz val="9"/>
            <color indexed="81"/>
            <rFont val="Tahoma"/>
            <family val="2"/>
          </rPr>
          <t>Ahni Smith:</t>
        </r>
        <r>
          <rPr>
            <sz val="9"/>
            <color indexed="81"/>
            <rFont val="Tahoma"/>
            <family val="2"/>
          </rPr>
          <t xml:space="preserve">
Section B
Pension Expense/(Income) Under GASB 68 Fiscal Year Ended December 31, 2015
Item A.9.</t>
        </r>
      </text>
    </comment>
    <comment ref="H18" authorId="0" shapeId="0" xr:uid="{00000000-0006-0000-0100-000006000000}">
      <text>
        <r>
          <rPr>
            <b/>
            <sz val="9"/>
            <color indexed="81"/>
            <rFont val="Tahoma"/>
            <family val="2"/>
          </rPr>
          <t>Ahni Smith:</t>
        </r>
        <r>
          <rPr>
            <sz val="9"/>
            <color indexed="81"/>
            <rFont val="Tahoma"/>
            <family val="2"/>
          </rPr>
          <t xml:space="preserve">
Section B
Stmt of Outflows and Inflows from Current and Prior Reporting Periods
Item C.1.</t>
        </r>
      </text>
    </comment>
    <comment ref="H19" authorId="0" shapeId="0" xr:uid="{00000000-0006-0000-0100-000007000000}">
      <text>
        <r>
          <rPr>
            <b/>
            <sz val="9"/>
            <color indexed="81"/>
            <rFont val="Tahoma"/>
            <family val="2"/>
          </rPr>
          <t>Ahni Smith:</t>
        </r>
        <r>
          <rPr>
            <sz val="9"/>
            <color indexed="81"/>
            <rFont val="Tahoma"/>
            <family val="2"/>
          </rPr>
          <t xml:space="preserve">
Section B
Stmt of Outflows and Inflows from Current and Prior Reporting Periods
Item C.2.</t>
        </r>
      </text>
    </comment>
    <comment ref="H23" authorId="0" shapeId="0" xr:uid="{00000000-0006-0000-0100-000008000000}">
      <text>
        <r>
          <rPr>
            <b/>
            <sz val="9"/>
            <color indexed="81"/>
            <rFont val="Tahoma"/>
            <family val="2"/>
          </rPr>
          <t>Ahni Smith:</t>
        </r>
        <r>
          <rPr>
            <sz val="9"/>
            <color indexed="81"/>
            <rFont val="Tahoma"/>
            <family val="2"/>
          </rPr>
          <t xml:space="preserve">
Section B
Schedule of Changes in NPL/NPA and Related Ratios Current Period Measurement Period December 31, 2014
Item C - Cell H42.</t>
        </r>
      </text>
    </comment>
    <comment ref="F32" authorId="0" shapeId="0" xr:uid="{00000000-0006-0000-0100-000009000000}">
      <text>
        <r>
          <rPr>
            <b/>
            <sz val="9"/>
            <color indexed="81"/>
            <rFont val="Tahoma"/>
            <family val="2"/>
          </rPr>
          <t>Ahni Smith:</t>
        </r>
        <r>
          <rPr>
            <sz val="9"/>
            <color indexed="81"/>
            <rFont val="Tahoma"/>
            <family val="2"/>
          </rPr>
          <t xml:space="preserve">
Amount remitted to FPPA for the 2015 calendar year. To be recognized in 2016 as pension expense.</t>
        </r>
      </text>
    </comment>
    <comment ref="C33" authorId="0" shapeId="0" xr:uid="{00000000-0006-0000-0100-00000A000000}">
      <text>
        <r>
          <rPr>
            <b/>
            <sz val="9"/>
            <color indexed="81"/>
            <rFont val="Tahoma"/>
            <family val="2"/>
          </rPr>
          <t>Ahni Smith:</t>
        </r>
        <r>
          <rPr>
            <sz val="9"/>
            <color indexed="81"/>
            <rFont val="Tahoma"/>
            <family val="2"/>
          </rPr>
          <t xml:space="preserve">
The assumption is that employers are recording payments of employer contributions to FPPA as a pension expense during the year. This is a reclassification out of expense to the deffered outflows line item.</t>
        </r>
      </text>
    </comment>
    <comment ref="F40" authorId="0" shapeId="0" xr:uid="{00000000-0006-0000-0100-00000B000000}">
      <text>
        <r>
          <rPr>
            <b/>
            <sz val="9"/>
            <color indexed="81"/>
            <rFont val="Tahoma"/>
            <family val="2"/>
          </rPr>
          <t>Ahni Smith:</t>
        </r>
        <r>
          <rPr>
            <sz val="9"/>
            <color indexed="81"/>
            <rFont val="Tahoma"/>
            <family val="2"/>
          </rPr>
          <t xml:space="preserve">
Section B
Schedule of Changes in NPL/NPA and Related Ratios Current Period Measurement Period December 31, 2014
Item B.1.</t>
        </r>
      </text>
    </comment>
    <comment ref="H42" authorId="0" shapeId="0" xr:uid="{00000000-0006-0000-0100-00000C000000}">
      <text>
        <r>
          <rPr>
            <b/>
            <sz val="9"/>
            <color indexed="81"/>
            <rFont val="Tahoma"/>
            <family val="2"/>
          </rPr>
          <t>Ahni Smith:</t>
        </r>
        <r>
          <rPr>
            <sz val="9"/>
            <color indexed="81"/>
            <rFont val="Tahoma"/>
            <family val="2"/>
          </rPr>
          <t xml:space="preserve">
Section B
Schedule of Changes in NPL/NPA and Related Ratios Current Period Measurement Period December 31, 2014
Items A.8. - B.7.</t>
        </r>
      </text>
    </comment>
  </commentList>
</comments>
</file>

<file path=xl/sharedStrings.xml><?xml version="1.0" encoding="utf-8"?>
<sst xmlns="http://schemas.openxmlformats.org/spreadsheetml/2006/main" count="170" uniqueCount="115">
  <si>
    <t>Calculation of the Change in Proportion:</t>
  </si>
  <si>
    <t xml:space="preserve">Deferred </t>
  </si>
  <si>
    <t xml:space="preserve">Outflows of </t>
  </si>
  <si>
    <t>Inflows of</t>
  </si>
  <si>
    <t>NPL</t>
  </si>
  <si>
    <t>Resources</t>
  </si>
  <si>
    <t>( % )</t>
  </si>
  <si>
    <t>Employer's prior year proportionate share</t>
  </si>
  <si>
    <t>Employer's current year proportionate share</t>
  </si>
  <si>
    <t>Increase (decrease) in beginning balance</t>
  </si>
  <si>
    <t>j</t>
  </si>
  <si>
    <t xml:space="preserve">      Net effect (increase in deferred outflows of resources)</t>
  </si>
  <si>
    <t xml:space="preserve">     </t>
  </si>
  <si>
    <t>(Computed using current year %.)</t>
  </si>
  <si>
    <t>i</t>
  </si>
  <si>
    <t>Proportionate Share @</t>
  </si>
  <si>
    <t>Change in Proportionate Share of</t>
  </si>
  <si>
    <t>Debit Balances</t>
  </si>
  <si>
    <t>Credit Balances</t>
  </si>
  <si>
    <t>(a)</t>
  </si>
  <si>
    <t>(b)</t>
  </si>
  <si>
    <t>(b) - (a)</t>
  </si>
  <si>
    <t>Deferred Outflows</t>
  </si>
  <si>
    <t>Difference Between Expected and Actual Experience</t>
  </si>
  <si>
    <t>a</t>
  </si>
  <si>
    <t>Change in Assumptions</t>
  </si>
  <si>
    <t>b</t>
  </si>
  <si>
    <t>Deferred Inflows</t>
  </si>
  <si>
    <t>d</t>
  </si>
  <si>
    <t>Net Pension Liability</t>
  </si>
  <si>
    <t>e</t>
  </si>
  <si>
    <t>Collective Pension Expense</t>
  </si>
  <si>
    <t>f</t>
  </si>
  <si>
    <t>Collective amounts</t>
  </si>
  <si>
    <t>Deferred Outflows of Resources</t>
  </si>
  <si>
    <t>Deferred inflows of Resources</t>
  </si>
  <si>
    <t>Amount to be recognized for the net effect of the change</t>
  </si>
  <si>
    <t>Contributions</t>
  </si>
  <si>
    <t>Difference</t>
  </si>
  <si>
    <t xml:space="preserve">Deferred Inflows </t>
  </si>
  <si>
    <t xml:space="preserve">Pension </t>
  </si>
  <si>
    <t>of Resources</t>
  </si>
  <si>
    <t>Expense</t>
  </si>
  <si>
    <t>Change in proportion (from (2a) above)</t>
  </si>
  <si>
    <t>Contributions during measurement period (from 2b) above</t>
  </si>
  <si>
    <t>Net amount recognized</t>
  </si>
  <si>
    <t>g</t>
  </si>
  <si>
    <t>h</t>
  </si>
  <si>
    <t>years</t>
  </si>
  <si>
    <t>DR</t>
  </si>
  <si>
    <t>CR</t>
  </si>
  <si>
    <t>Pension Expense -  proportion of collective pension expense</t>
  </si>
  <si>
    <t>Pension Expense - amortization of proportion changes</t>
  </si>
  <si>
    <t>Difference Between Projected and Actual Investment</t>
  </si>
  <si>
    <t>Check figure</t>
  </si>
  <si>
    <t>Net Position</t>
  </si>
  <si>
    <t>Pension Expense - Rounding</t>
  </si>
  <si>
    <t>Proportionate Shares of Collective Balances (GASB 68 paragraph 53):</t>
  </si>
  <si>
    <t>(Per GASB 68 Paragraph 52 these may be netted for the year)</t>
  </si>
  <si>
    <t>Journal Entry to record deferred outflow at December 31, 2015:</t>
  </si>
  <si>
    <t xml:space="preserve">Total employer contributions </t>
  </si>
  <si>
    <t>k</t>
  </si>
  <si>
    <t>Restatement Journal Entry (as of January 1, 2014):</t>
  </si>
  <si>
    <t>Proportionate</t>
  </si>
  <si>
    <t>To restate net position at January 1, 2014 to record deferred outflow of resources and net pension liability at December 31, 2014.</t>
  </si>
  <si>
    <t xml:space="preserve">   </t>
  </si>
  <si>
    <t xml:space="preserve">To record pension accrual amounts for the year ended December 31, 2015 based on the December 31, 2014 measurement date. </t>
  </si>
  <si>
    <t>Employer's proportionate share of total employer contributions</t>
  </si>
  <si>
    <t>To record employer contributions from January 1, 2015 through December 31, 2015 as deferred outflows at December 31, 2015.</t>
  </si>
  <si>
    <t>Deferred Outflows of Resources - CY/PY Contributions</t>
  </si>
  <si>
    <t>Enter data in these cells</t>
  </si>
  <si>
    <t>Difference between Proportionate Share of Collective Contributions and Employer's Actual Contributions:</t>
  </si>
  <si>
    <t>Employer's Contributions During the Measurement Period (2b) (GASB 68 paragraph 55):</t>
  </si>
  <si>
    <t>Change in Employer's Proportion (2a) (GASB 68 paragraph 54):</t>
  </si>
  <si>
    <t>Total of changes in the Employer's beginning reported balances</t>
  </si>
  <si>
    <t xml:space="preserve">    in the Employer's proportion on beginning reported balances</t>
  </si>
  <si>
    <t>Total of amounts recognized for the change in Employer's proportion</t>
  </si>
  <si>
    <t>Employer</t>
  </si>
  <si>
    <t>Journal Entries for Employer's Year Ended December 31, 2015 (December 31, 2014 measurement date)</t>
  </si>
  <si>
    <t>Net effect of change in proportion and differences betweenEmployer contributions and proportionate share of contributions (2c)</t>
  </si>
  <si>
    <t>Employer contributions - as reported in FPPA CAFR</t>
  </si>
  <si>
    <t>Difference (increase in deferred inflows of resources - should be minimal and identifiable)</t>
  </si>
  <si>
    <t>Difference Between Actual and Expected Experience</t>
  </si>
  <si>
    <t>Changes in Assumptions</t>
  </si>
  <si>
    <t>Difference between Actual and Projected Earnings</t>
  </si>
  <si>
    <t>Employer contributions in 2014</t>
  </si>
  <si>
    <t>Deferred Outflows of Resources - 2015 Contributions</t>
  </si>
  <si>
    <t>Deferred Outflows of Resources - 2014 Contributions</t>
  </si>
  <si>
    <r>
      <rPr>
        <b/>
        <sz val="10"/>
        <color rgb="FF0000CC"/>
        <rFont val="Calibri"/>
        <family val="2"/>
        <scheme val="minor"/>
      </rPr>
      <t xml:space="preserve">Linked </t>
    </r>
    <r>
      <rPr>
        <sz val="10"/>
        <color rgb="FF0000CC"/>
        <rFont val="Calibri"/>
        <family val="2"/>
        <scheme val="minor"/>
      </rPr>
      <t>to the JE amount</t>
    </r>
  </si>
  <si>
    <t>Deferred Outflows of Resources from proportion change, net</t>
  </si>
  <si>
    <t>Deferred Outflows - FPPA SWDB/SWH</t>
  </si>
  <si>
    <t>Pension Expense - FPPA SWDB/SWH</t>
  </si>
  <si>
    <t>Deferred Inflows - FPPA SWDB/SWH</t>
  </si>
  <si>
    <t>Net Pension Liability - FPPA SWDB/SWH</t>
  </si>
  <si>
    <t>GASB 68 CALCULATOR - FPPA SWDB/SWH Journal Entries</t>
  </si>
  <si>
    <t>Average expected remaining service life for all Plan members:</t>
  </si>
  <si>
    <t>GASB 68 CALCULATOR - FPPA Volunteer and Old HIre Journal Entries</t>
  </si>
  <si>
    <t xml:space="preserve">Net Pension Liability </t>
  </si>
  <si>
    <t xml:space="preserve">Pension Expense </t>
  </si>
  <si>
    <t xml:space="preserve">Deferred Outflows </t>
  </si>
  <si>
    <t>Pension Expense - reported</t>
  </si>
  <si>
    <t>Pension Expense - amortization of deferrals</t>
  </si>
  <si>
    <t>FPPA SWDB/SWH Pension Expense</t>
  </si>
  <si>
    <t>Employer Pension Expense</t>
  </si>
  <si>
    <t>c2</t>
  </si>
  <si>
    <t>c1</t>
  </si>
  <si>
    <t>Employer Reporting Date (CY)</t>
  </si>
  <si>
    <t>NPL Measurement Date (MD)</t>
  </si>
  <si>
    <t>Employer's actual contributions in CY</t>
  </si>
  <si>
    <t>Share for CY</t>
  </si>
  <si>
    <t>Journal Entries for Employer's Current Year Reporting Period</t>
  </si>
  <si>
    <t>Deferred Outflows of Resources - PY Contributions</t>
  </si>
  <si>
    <t>Deferred Outflows of Resources - CY Contributions</t>
  </si>
  <si>
    <t>Employer contributions in PY</t>
  </si>
  <si>
    <t>Beginning balance collective measure (as of MD -1 year/restatement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</si>
</sst>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0.00000000"/>
    <numFmt numFmtId="166" formatCode="_(* #,##0_);_(* \(#,##0\);_(* &quot;-&quot;??_);_(@_)"/>
    <numFmt numFmtId="167" formatCode="[$-409]mmmm\ d\,\ yyyy;@"/>
    <numFmt numFmtId="168" formatCode="0.000000%"/>
    <numFmt numFmtId="169" formatCode="0.000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u/>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sz val="11"/>
      <color rgb="FF0000CC"/>
      <name val="Calibri"/>
      <family val="2"/>
      <scheme val="minor"/>
    </font>
    <font>
      <sz val="11"/>
      <name val="Calibri"/>
      <family val="2"/>
      <scheme val="minor"/>
    </font>
    <font>
      <i/>
      <sz val="11"/>
      <color theme="1"/>
      <name val="Calibri"/>
      <family val="2"/>
      <scheme val="minor"/>
    </font>
    <font>
      <sz val="9"/>
      <color theme="1"/>
      <name val="Calibri"/>
      <family val="2"/>
      <scheme val="minor"/>
    </font>
    <font>
      <b/>
      <sz val="10"/>
      <color theme="1"/>
      <name val="Calibri"/>
      <family val="2"/>
      <scheme val="minor"/>
    </font>
    <font>
      <b/>
      <sz val="11"/>
      <color rgb="FF0000CC"/>
      <name val="Calibri"/>
      <family val="2"/>
      <scheme val="minor"/>
    </font>
    <font>
      <sz val="10"/>
      <color rgb="FF0000CC"/>
      <name val="Calibri"/>
      <family val="2"/>
      <scheme val="minor"/>
    </font>
    <font>
      <b/>
      <sz val="10"/>
      <color rgb="FF0000CC"/>
      <name val="Calibri"/>
      <family val="2"/>
      <scheme val="minor"/>
    </font>
    <font>
      <sz val="10"/>
      <color theme="1"/>
      <name val="Calibri"/>
      <family val="2"/>
      <scheme val="minor"/>
    </font>
  </fonts>
  <fills count="3">
    <fill>
      <patternFill patternType="none"/>
    </fill>
    <fill>
      <patternFill patternType="gray125"/>
    </fill>
    <fill>
      <patternFill patternType="solid">
        <fgColor rgb="FFFFFF99"/>
        <bgColor indexed="64"/>
      </patternFill>
    </fill>
  </fills>
  <borders count="11">
    <border>
      <left/>
      <right/>
      <top/>
      <bottom/>
      <diagonal/>
    </border>
    <border>
      <left/>
      <right/>
      <top style="thin">
        <color auto="1"/>
      </top>
      <bottom style="double">
        <color auto="1"/>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9">
    <xf numFmtId="0" fontId="0" fillId="0" borderId="0" xfId="0"/>
    <xf numFmtId="0" fontId="3" fillId="0" borderId="0" xfId="0" applyFont="1"/>
    <xf numFmtId="0" fontId="4" fillId="0" borderId="0" xfId="0" applyFont="1"/>
    <xf numFmtId="0" fontId="2" fillId="0" borderId="0" xfId="0" applyFont="1" applyAlignment="1">
      <alignment horizontal="center"/>
    </xf>
    <xf numFmtId="0" fontId="2" fillId="0" borderId="0" xfId="0" applyFont="1" applyBorder="1" applyAlignment="1">
      <alignment horizontal="center"/>
    </xf>
    <xf numFmtId="0" fontId="0" fillId="0" borderId="0" xfId="0" applyBorder="1" applyAlignment="1">
      <alignment horizontal="center"/>
    </xf>
    <xf numFmtId="164" fontId="0" fillId="0" borderId="0" xfId="2" applyNumberFormat="1" applyFont="1"/>
    <xf numFmtId="0" fontId="5" fillId="0" borderId="0" xfId="0" applyFont="1"/>
    <xf numFmtId="164" fontId="0" fillId="0" borderId="1" xfId="2" applyNumberFormat="1" applyFont="1" applyBorder="1"/>
    <xf numFmtId="0" fontId="2" fillId="0" borderId="0" xfId="0" applyFont="1"/>
    <xf numFmtId="164" fontId="0" fillId="0" borderId="0" xfId="2" applyNumberFormat="1" applyFont="1" applyBorder="1"/>
    <xf numFmtId="164" fontId="2" fillId="0" borderId="0" xfId="2" applyNumberFormat="1" applyFont="1"/>
    <xf numFmtId="44" fontId="0" fillId="0" borderId="0" xfId="2" applyFont="1"/>
    <xf numFmtId="166" fontId="0" fillId="0" borderId="0" xfId="1" applyNumberFormat="1" applyFont="1"/>
    <xf numFmtId="0" fontId="4" fillId="0" borderId="0" xfId="0" applyFont="1" applyBorder="1"/>
    <xf numFmtId="0" fontId="0" fillId="0" borderId="2" xfId="0" applyBorder="1"/>
    <xf numFmtId="167" fontId="0" fillId="0" borderId="0" xfId="0" applyNumberFormat="1" applyFont="1" applyAlignment="1">
      <alignment horizontal="center"/>
    </xf>
    <xf numFmtId="0" fontId="0" fillId="0" borderId="0" xfId="0" applyAlignment="1">
      <alignment horizontal="center"/>
    </xf>
    <xf numFmtId="0" fontId="2" fillId="0" borderId="2" xfId="0" applyFont="1" applyBorder="1" applyAlignment="1">
      <alignment horizontal="center"/>
    </xf>
    <xf numFmtId="0" fontId="0" fillId="0" borderId="2" xfId="0" applyBorder="1" applyAlignment="1">
      <alignment horizontal="center"/>
    </xf>
    <xf numFmtId="0" fontId="0" fillId="0" borderId="0" xfId="0" applyFont="1"/>
    <xf numFmtId="164" fontId="2" fillId="0" borderId="0" xfId="2" applyNumberFormat="1" applyFont="1" applyAlignment="1">
      <alignment horizontal="center"/>
    </xf>
    <xf numFmtId="0" fontId="5" fillId="0" borderId="0" xfId="0" applyFont="1" applyBorder="1"/>
    <xf numFmtId="168" fontId="0" fillId="0" borderId="0" xfId="3" applyNumberFormat="1" applyFont="1" applyBorder="1"/>
    <xf numFmtId="164" fontId="0" fillId="0" borderId="3" xfId="2" applyNumberFormat="1" applyFont="1" applyBorder="1"/>
    <xf numFmtId="0" fontId="2" fillId="0" borderId="0" xfId="0" applyFont="1" applyBorder="1"/>
    <xf numFmtId="164" fontId="0" fillId="0" borderId="0" xfId="0" applyNumberFormat="1"/>
    <xf numFmtId="1" fontId="0" fillId="0" borderId="0" xfId="0" applyNumberFormat="1"/>
    <xf numFmtId="166" fontId="0" fillId="0" borderId="2" xfId="1" applyNumberFormat="1" applyFont="1" applyBorder="1"/>
    <xf numFmtId="164" fontId="1" fillId="0" borderId="0" xfId="2" applyNumberFormat="1" applyFont="1" applyFill="1" applyBorder="1"/>
    <xf numFmtId="164" fontId="0" fillId="0" borderId="2" xfId="2" applyNumberFormat="1" applyFont="1" applyBorder="1"/>
    <xf numFmtId="0" fontId="0" fillId="0" borderId="0" xfId="0" applyBorder="1"/>
    <xf numFmtId="165" fontId="2" fillId="0" borderId="0" xfId="0" applyNumberFormat="1" applyFont="1" applyBorder="1" applyAlignment="1">
      <alignment horizontal="center"/>
    </xf>
    <xf numFmtId="166" fontId="0" fillId="0" borderId="0" xfId="1" applyNumberFormat="1" applyFont="1" applyBorder="1"/>
    <xf numFmtId="166" fontId="0" fillId="0" borderId="3" xfId="1" applyNumberFormat="1" applyFont="1" applyBorder="1"/>
    <xf numFmtId="1" fontId="0" fillId="0" borderId="0" xfId="0" applyNumberFormat="1" applyBorder="1"/>
    <xf numFmtId="1" fontId="0" fillId="0" borderId="0" xfId="0" applyNumberFormat="1" applyBorder="1" applyAlignment="1">
      <alignment horizontal="center"/>
    </xf>
    <xf numFmtId="166" fontId="2" fillId="0" borderId="3" xfId="0" applyNumberFormat="1" applyFont="1" applyBorder="1" applyAlignment="1">
      <alignment horizontal="center"/>
    </xf>
    <xf numFmtId="0" fontId="2" fillId="0" borderId="0" xfId="0" applyFont="1" applyAlignment="1"/>
    <xf numFmtId="166" fontId="2" fillId="0" borderId="0" xfId="0" applyNumberFormat="1" applyFont="1" applyBorder="1" applyAlignment="1">
      <alignment horizontal="center"/>
    </xf>
    <xf numFmtId="166" fontId="0" fillId="0" borderId="0" xfId="0" applyNumberFormat="1"/>
    <xf numFmtId="164" fontId="0" fillId="0" borderId="0" xfId="0" applyNumberFormat="1" applyBorder="1"/>
    <xf numFmtId="164" fontId="0" fillId="0" borderId="0" xfId="2" applyNumberFormat="1" applyFont="1" applyAlignment="1">
      <alignment horizontal="right"/>
    </xf>
    <xf numFmtId="0" fontId="0" fillId="0" borderId="0" xfId="0" applyAlignment="1">
      <alignment horizontal="right"/>
    </xf>
    <xf numFmtId="164" fontId="0" fillId="0" borderId="3" xfId="0" applyNumberFormat="1" applyBorder="1"/>
    <xf numFmtId="0" fontId="0" fillId="0" borderId="3" xfId="0" applyBorder="1"/>
    <xf numFmtId="166" fontId="0" fillId="0" borderId="0" xfId="0" applyNumberFormat="1" applyBorder="1"/>
    <xf numFmtId="0" fontId="0" fillId="0" borderId="0" xfId="0"/>
    <xf numFmtId="166" fontId="0" fillId="0" borderId="0" xfId="1" applyNumberFormat="1" applyFont="1"/>
    <xf numFmtId="0" fontId="0" fillId="0" borderId="0" xfId="0" quotePrefix="1"/>
    <xf numFmtId="0" fontId="0" fillId="0" borderId="0" xfId="0" applyFill="1" applyBorder="1"/>
    <xf numFmtId="166" fontId="0" fillId="0" borderId="0" xfId="1" applyNumberFormat="1" applyFont="1" applyFill="1" applyBorder="1"/>
    <xf numFmtId="169" fontId="0" fillId="0" borderId="0" xfId="0" applyNumberFormat="1"/>
    <xf numFmtId="169" fontId="0" fillId="0" borderId="0" xfId="0" applyNumberFormat="1" applyAlignment="1">
      <alignment horizontal="center"/>
    </xf>
    <xf numFmtId="168" fontId="0" fillId="0" borderId="0" xfId="0" applyNumberFormat="1" applyAlignment="1">
      <alignment horizontal="center"/>
    </xf>
    <xf numFmtId="168" fontId="2" fillId="0" borderId="0" xfId="0" applyNumberFormat="1" applyFont="1" applyBorder="1" applyAlignment="1">
      <alignment horizontal="center"/>
    </xf>
    <xf numFmtId="166" fontId="9" fillId="0" borderId="0" xfId="1" applyNumberFormat="1" applyFont="1"/>
    <xf numFmtId="0" fontId="9" fillId="0" borderId="0" xfId="0" applyFont="1"/>
    <xf numFmtId="164" fontId="9" fillId="0" borderId="3" xfId="2" applyNumberFormat="1" applyFont="1" applyBorder="1"/>
    <xf numFmtId="43" fontId="6" fillId="0" borderId="0" xfId="1" applyNumberFormat="1" applyFont="1" applyBorder="1"/>
    <xf numFmtId="0" fontId="4" fillId="0" borderId="0" xfId="0" applyFont="1" applyBorder="1" applyAlignment="1">
      <alignment horizontal="center"/>
    </xf>
    <xf numFmtId="0" fontId="4" fillId="0" borderId="0" xfId="0" applyFont="1" applyFill="1" applyBorder="1" applyAlignment="1">
      <alignment horizontal="center"/>
    </xf>
    <xf numFmtId="168" fontId="0" fillId="2" borderId="4" xfId="0" applyNumberFormat="1" applyFill="1" applyBorder="1"/>
    <xf numFmtId="2" fontId="0" fillId="2" borderId="4" xfId="0" applyNumberFormat="1" applyFill="1" applyBorder="1"/>
    <xf numFmtId="164" fontId="0" fillId="2" borderId="4" xfId="2" applyNumberFormat="1" applyFont="1" applyFill="1" applyBorder="1" applyAlignment="1">
      <alignment horizontal="right"/>
    </xf>
    <xf numFmtId="164" fontId="10" fillId="0" borderId="0" xfId="2" applyNumberFormat="1" applyFont="1" applyBorder="1"/>
    <xf numFmtId="166" fontId="10" fillId="0" borderId="0" xfId="1" applyNumberFormat="1" applyFont="1"/>
    <xf numFmtId="164" fontId="9" fillId="0" borderId="1" xfId="2" applyNumberFormat="1" applyFont="1" applyBorder="1"/>
    <xf numFmtId="0" fontId="10" fillId="0" borderId="0" xfId="0" applyFont="1"/>
    <xf numFmtId="44" fontId="10" fillId="0" borderId="0" xfId="2" applyFont="1"/>
    <xf numFmtId="164" fontId="10" fillId="0" borderId="0" xfId="2" applyNumberFormat="1" applyFont="1"/>
    <xf numFmtId="164" fontId="9" fillId="0" borderId="0" xfId="2" applyNumberFormat="1" applyFont="1"/>
    <xf numFmtId="164" fontId="10" fillId="0" borderId="0" xfId="0" applyNumberFormat="1" applyFont="1"/>
    <xf numFmtId="166" fontId="9" fillId="0" borderId="3" xfId="1" applyNumberFormat="1" applyFont="1" applyBorder="1"/>
    <xf numFmtId="164" fontId="1" fillId="2" borderId="4" xfId="2" applyNumberFormat="1" applyFont="1" applyFill="1" applyBorder="1"/>
    <xf numFmtId="168" fontId="0" fillId="2" borderId="4" xfId="0" applyNumberFormat="1" applyFont="1" applyFill="1" applyBorder="1"/>
    <xf numFmtId="164" fontId="0" fillId="2" borderId="4" xfId="2" applyNumberFormat="1" applyFont="1" applyFill="1" applyBorder="1"/>
    <xf numFmtId="0" fontId="11" fillId="0" borderId="0" xfId="0" applyFont="1"/>
    <xf numFmtId="0" fontId="12" fillId="0" borderId="0" xfId="0" applyFont="1"/>
    <xf numFmtId="164" fontId="13" fillId="2" borderId="4" xfId="2" applyNumberFormat="1" applyFont="1" applyFill="1" applyBorder="1" applyAlignment="1">
      <alignment horizontal="center" vertical="center"/>
    </xf>
    <xf numFmtId="0" fontId="0" fillId="0" borderId="0" xfId="0" applyFill="1"/>
    <xf numFmtId="164" fontId="0" fillId="0" borderId="0" xfId="2" applyNumberFormat="1" applyFont="1" applyFill="1"/>
    <xf numFmtId="166" fontId="0" fillId="0" borderId="0" xfId="1" applyNumberFormat="1" applyFont="1" applyFill="1"/>
    <xf numFmtId="164" fontId="0" fillId="0" borderId="0" xfId="0" applyNumberFormat="1" applyFill="1" applyBorder="1"/>
    <xf numFmtId="166" fontId="14" fillId="0" borderId="0" xfId="1" applyNumberFormat="1" applyFont="1" applyFill="1" applyAlignment="1">
      <alignment horizontal="center"/>
    </xf>
    <xf numFmtId="166" fontId="9" fillId="0" borderId="0" xfId="1" applyNumberFormat="1" applyFont="1" applyFill="1"/>
    <xf numFmtId="166" fontId="14" fillId="0" borderId="0" xfId="1" applyNumberFormat="1" applyFont="1" applyBorder="1" applyAlignment="1">
      <alignment horizontal="center"/>
    </xf>
    <xf numFmtId="0" fontId="14" fillId="0" borderId="0" xfId="0" applyFont="1" applyAlignment="1">
      <alignment horizontal="center"/>
    </xf>
    <xf numFmtId="164" fontId="14" fillId="0" borderId="0" xfId="2" applyNumberFormat="1" applyFont="1"/>
    <xf numFmtId="164" fontId="14" fillId="0" borderId="0" xfId="2" applyNumberFormat="1" applyFont="1" applyAlignment="1">
      <alignment horizontal="center"/>
    </xf>
    <xf numFmtId="164" fontId="14" fillId="0" borderId="0" xfId="2" applyNumberFormat="1" applyFont="1" applyBorder="1" applyAlignment="1">
      <alignment horizontal="center"/>
    </xf>
    <xf numFmtId="164" fontId="9" fillId="0" borderId="2" xfId="2" applyNumberFormat="1" applyFont="1" applyBorder="1"/>
    <xf numFmtId="164" fontId="9" fillId="0" borderId="0" xfId="2" applyNumberFormat="1" applyFont="1" applyFill="1"/>
    <xf numFmtId="0" fontId="15" fillId="0" borderId="4" xfId="0" applyFont="1" applyBorder="1" applyAlignment="1">
      <alignment horizontal="center"/>
    </xf>
    <xf numFmtId="166" fontId="9" fillId="2" borderId="4" xfId="1" applyNumberFormat="1" applyFont="1" applyFill="1" applyBorder="1"/>
    <xf numFmtId="166" fontId="14" fillId="0" borderId="0" xfId="1" applyNumberFormat="1" applyFont="1" applyAlignment="1">
      <alignment horizontal="center"/>
    </xf>
    <xf numFmtId="166" fontId="9" fillId="0" borderId="1" xfId="1" applyNumberFormat="1" applyFont="1" applyBorder="1"/>
    <xf numFmtId="43" fontId="0" fillId="0" borderId="0" xfId="0" applyNumberFormat="1"/>
    <xf numFmtId="0" fontId="4" fillId="0" borderId="0" xfId="0" applyFont="1" applyBorder="1" applyAlignment="1">
      <alignment horizontal="center"/>
    </xf>
    <xf numFmtId="0" fontId="4" fillId="0" borderId="0" xfId="0" applyFont="1" applyFill="1" applyBorder="1" applyAlignment="1">
      <alignment horizontal="center"/>
    </xf>
    <xf numFmtId="2" fontId="9" fillId="2" borderId="4" xfId="0" applyNumberFormat="1" applyFont="1" applyFill="1" applyBorder="1"/>
    <xf numFmtId="164" fontId="9" fillId="2" borderId="9" xfId="2" applyNumberFormat="1" applyFont="1" applyFill="1" applyBorder="1"/>
    <xf numFmtId="166" fontId="9" fillId="2" borderId="10" xfId="1" applyNumberFormat="1" applyFont="1" applyFill="1" applyBorder="1"/>
    <xf numFmtId="166" fontId="9" fillId="2" borderId="9" xfId="1" applyNumberFormat="1" applyFont="1" applyFill="1" applyBorder="1"/>
    <xf numFmtId="164" fontId="9" fillId="2" borderId="4" xfId="2" applyNumberFormat="1" applyFont="1" applyFill="1" applyBorder="1"/>
    <xf numFmtId="164" fontId="16" fillId="2" borderId="4" xfId="2" applyNumberFormat="1" applyFont="1" applyFill="1" applyBorder="1" applyAlignment="1">
      <alignment horizontal="center" vertical="center"/>
    </xf>
    <xf numFmtId="0" fontId="13" fillId="0" borderId="2" xfId="0" applyFont="1" applyBorder="1" applyAlignment="1">
      <alignment horizontal="center" wrapText="1"/>
    </xf>
    <xf numFmtId="0" fontId="17" fillId="0" borderId="0" xfId="0" applyFont="1" applyAlignment="1">
      <alignment horizontal="center"/>
    </xf>
    <xf numFmtId="14" fontId="13" fillId="2" borderId="4" xfId="2" applyNumberFormat="1" applyFont="1" applyFill="1" applyBorder="1" applyAlignment="1">
      <alignment horizontal="center" vertical="center"/>
    </xf>
    <xf numFmtId="14" fontId="2" fillId="0" borderId="2" xfId="0" quotePrefix="1" applyNumberFormat="1" applyFont="1" applyBorder="1" applyAlignment="1">
      <alignment horizontal="center"/>
    </xf>
    <xf numFmtId="14" fontId="2" fillId="0" borderId="2" xfId="0" applyNumberFormat="1" applyFont="1" applyBorder="1" applyAlignment="1">
      <alignment horizontal="center"/>
    </xf>
    <xf numFmtId="14" fontId="2" fillId="0" borderId="0" xfId="0" applyNumberFormat="1"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6" xfId="0" applyFont="1" applyBorder="1" applyAlignment="1">
      <alignment horizontal="center"/>
    </xf>
    <xf numFmtId="0" fontId="2" fillId="0" borderId="2" xfId="0" applyFont="1" applyBorder="1" applyAlignment="1">
      <alignment horizontal="center"/>
    </xf>
    <xf numFmtId="0" fontId="4" fillId="0" borderId="0" xfId="0" applyFont="1" applyBorder="1" applyAlignment="1">
      <alignment horizontal="center"/>
    </xf>
    <xf numFmtId="0" fontId="4" fillId="0" borderId="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FFFF99"/>
      <color rgb="FF0000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4"/>
  <sheetViews>
    <sheetView tabSelected="1" zoomScaleNormal="100" workbookViewId="0">
      <selection activeCell="D13" sqref="D13"/>
    </sheetView>
  </sheetViews>
  <sheetFormatPr baseColWidth="10" defaultColWidth="8.83203125" defaultRowHeight="15" x14ac:dyDescent="0.2"/>
  <cols>
    <col min="1" max="1" width="2.6640625" customWidth="1"/>
    <col min="2" max="2" width="6" customWidth="1"/>
    <col min="3" max="3" width="4.33203125" customWidth="1"/>
    <col min="4" max="4" width="64" customWidth="1"/>
    <col min="5" max="5" width="3" customWidth="1"/>
    <col min="6" max="6" width="20.6640625" customWidth="1"/>
    <col min="7" max="7" width="3" customWidth="1"/>
    <col min="8" max="8" width="20.6640625" customWidth="1"/>
    <col min="9" max="9" width="3" customWidth="1"/>
    <col min="10" max="10" width="20.6640625" customWidth="1"/>
    <col min="11" max="11" width="3" customWidth="1"/>
    <col min="12" max="12" width="20.6640625" customWidth="1"/>
    <col min="13" max="13" width="3" customWidth="1"/>
    <col min="14" max="14" width="16.1640625" customWidth="1"/>
    <col min="15" max="15" width="3.1640625" customWidth="1"/>
  </cols>
  <sheetData>
    <row r="1" spans="1:14" s="47" customFormat="1" ht="31" x14ac:dyDescent="0.25">
      <c r="A1" s="1" t="s">
        <v>94</v>
      </c>
      <c r="B1"/>
      <c r="H1" s="79" t="s">
        <v>70</v>
      </c>
      <c r="J1" s="93" t="s">
        <v>88</v>
      </c>
      <c r="L1" s="106" t="s">
        <v>106</v>
      </c>
      <c r="M1" s="107"/>
      <c r="N1" s="106" t="s">
        <v>107</v>
      </c>
    </row>
    <row r="2" spans="1:14" s="47" customFormat="1" ht="8.25" customHeight="1" x14ac:dyDescent="0.25">
      <c r="A2" s="1"/>
      <c r="B2"/>
      <c r="C2"/>
      <c r="D2"/>
      <c r="E2"/>
      <c r="F2"/>
    </row>
    <row r="3" spans="1:14" s="47" customFormat="1" ht="19" x14ac:dyDescent="0.25">
      <c r="A3" s="1"/>
      <c r="L3" s="108">
        <v>42369</v>
      </c>
      <c r="N3" s="108">
        <v>42004</v>
      </c>
    </row>
    <row r="4" spans="1:14" x14ac:dyDescent="0.2">
      <c r="A4" s="112" t="s">
        <v>0</v>
      </c>
      <c r="B4" s="113"/>
      <c r="C4" s="113"/>
      <c r="D4" s="113"/>
      <c r="E4" s="113"/>
      <c r="F4" s="113"/>
      <c r="G4" s="113"/>
      <c r="H4" s="113"/>
      <c r="I4" s="113"/>
      <c r="J4" s="113"/>
      <c r="K4" s="113"/>
      <c r="L4" s="113"/>
      <c r="M4" s="113"/>
      <c r="N4" s="114"/>
    </row>
    <row r="5" spans="1:14" x14ac:dyDescent="0.2">
      <c r="B5" s="47"/>
      <c r="C5" s="47"/>
      <c r="D5" s="47"/>
      <c r="E5" s="47"/>
      <c r="F5" s="47"/>
      <c r="G5" s="47"/>
      <c r="H5" s="3"/>
      <c r="I5" s="3"/>
      <c r="J5" s="3" t="s">
        <v>1</v>
      </c>
      <c r="K5" s="3"/>
      <c r="L5" s="3" t="s">
        <v>1</v>
      </c>
    </row>
    <row r="6" spans="1:14" x14ac:dyDescent="0.2">
      <c r="H6" s="3"/>
      <c r="I6" s="3"/>
      <c r="J6" s="3" t="s">
        <v>2</v>
      </c>
      <c r="K6" s="3"/>
      <c r="L6" s="3" t="s">
        <v>3</v>
      </c>
    </row>
    <row r="7" spans="1:14" x14ac:dyDescent="0.2">
      <c r="H7" s="4" t="s">
        <v>4</v>
      </c>
      <c r="I7" s="3"/>
      <c r="J7" s="4" t="s">
        <v>5</v>
      </c>
      <c r="K7" s="3"/>
      <c r="L7" s="4" t="s">
        <v>5</v>
      </c>
    </row>
    <row r="8" spans="1:14" x14ac:dyDescent="0.2">
      <c r="B8" t="s">
        <v>114</v>
      </c>
      <c r="H8" s="74">
        <v>0</v>
      </c>
      <c r="I8" s="3"/>
      <c r="J8" s="76">
        <v>0</v>
      </c>
      <c r="K8" s="3"/>
      <c r="L8" s="76">
        <v>0</v>
      </c>
    </row>
    <row r="9" spans="1:14" x14ac:dyDescent="0.2">
      <c r="E9" s="5"/>
      <c r="F9" s="5" t="s">
        <v>6</v>
      </c>
      <c r="G9" s="5"/>
      <c r="I9" s="3"/>
      <c r="J9" s="6"/>
      <c r="K9" s="3"/>
      <c r="L9" s="6"/>
    </row>
    <row r="10" spans="1:14" x14ac:dyDescent="0.2">
      <c r="B10" t="s">
        <v>7</v>
      </c>
      <c r="E10" s="4"/>
      <c r="F10" s="62">
        <v>0</v>
      </c>
      <c r="G10" s="7"/>
      <c r="H10" s="65">
        <f>ROUND(H8*F10,0)</f>
        <v>0</v>
      </c>
      <c r="I10" s="4"/>
      <c r="J10" s="10">
        <f>J$8*$F10</f>
        <v>0</v>
      </c>
      <c r="K10" s="4"/>
      <c r="L10" s="10">
        <f>L$8*$F10</f>
        <v>0</v>
      </c>
    </row>
    <row r="11" spans="1:14" x14ac:dyDescent="0.2">
      <c r="E11" s="4"/>
      <c r="F11" s="52"/>
      <c r="H11" s="10"/>
      <c r="I11" s="4"/>
      <c r="J11" s="10"/>
      <c r="K11" s="4"/>
      <c r="L11" s="10"/>
    </row>
    <row r="12" spans="1:14" x14ac:dyDescent="0.2">
      <c r="B12" t="s">
        <v>8</v>
      </c>
      <c r="E12" s="4"/>
      <c r="F12" s="75">
        <v>0</v>
      </c>
      <c r="G12" s="7"/>
      <c r="H12" s="10"/>
      <c r="I12" s="4"/>
      <c r="J12" s="10">
        <f>J$8*F12</f>
        <v>0</v>
      </c>
      <c r="K12" s="4"/>
      <c r="L12" s="10">
        <f>L$8*$F12</f>
        <v>0</v>
      </c>
    </row>
    <row r="13" spans="1:14" x14ac:dyDescent="0.2">
      <c r="E13" s="5"/>
      <c r="H13" s="6"/>
      <c r="I13" s="3"/>
      <c r="J13" s="6"/>
      <c r="K13" s="3"/>
      <c r="L13" s="6"/>
    </row>
    <row r="14" spans="1:14" ht="16" thickBot="1" x14ac:dyDescent="0.25">
      <c r="B14" t="s">
        <v>9</v>
      </c>
      <c r="E14" s="5"/>
      <c r="H14" s="67">
        <f>H10</f>
        <v>0</v>
      </c>
      <c r="I14" s="87" t="s">
        <v>61</v>
      </c>
      <c r="J14" s="8">
        <f>J10-J12</f>
        <v>0</v>
      </c>
      <c r="K14" s="3"/>
      <c r="L14" s="8">
        <f>L10-L12</f>
        <v>0</v>
      </c>
    </row>
    <row r="15" spans="1:14" ht="16" thickTop="1" x14ac:dyDescent="0.2">
      <c r="E15" s="5"/>
      <c r="H15" s="6"/>
      <c r="I15" s="3"/>
      <c r="J15" s="6"/>
      <c r="K15" s="3"/>
    </row>
    <row r="16" spans="1:14" ht="16" thickBot="1" x14ac:dyDescent="0.25">
      <c r="B16" s="9" t="s">
        <v>11</v>
      </c>
      <c r="H16" s="6"/>
      <c r="I16" s="6"/>
      <c r="J16" s="8">
        <f>J14-L14</f>
        <v>0</v>
      </c>
    </row>
    <row r="17" spans="1:14" ht="16" thickTop="1" x14ac:dyDescent="0.2">
      <c r="B17" s="9"/>
      <c r="H17" s="6"/>
      <c r="I17" s="6"/>
      <c r="J17" s="10"/>
      <c r="K17" s="10"/>
    </row>
    <row r="18" spans="1:14" x14ac:dyDescent="0.2">
      <c r="A18" s="9"/>
      <c r="C18" s="9"/>
      <c r="D18" s="9"/>
      <c r="E18" s="9"/>
      <c r="F18" s="9"/>
      <c r="G18" s="9"/>
    </row>
    <row r="19" spans="1:14" x14ac:dyDescent="0.2">
      <c r="A19" s="112" t="s">
        <v>71</v>
      </c>
      <c r="B19" s="113"/>
      <c r="C19" s="113"/>
      <c r="D19" s="113"/>
      <c r="E19" s="113"/>
      <c r="F19" s="113"/>
      <c r="G19" s="113"/>
      <c r="H19" s="113"/>
      <c r="I19" s="113"/>
      <c r="J19" s="115"/>
      <c r="K19" s="113"/>
      <c r="L19" s="113"/>
      <c r="M19" s="113"/>
      <c r="N19" s="114"/>
    </row>
    <row r="20" spans="1:14" x14ac:dyDescent="0.2">
      <c r="B20" t="s">
        <v>60</v>
      </c>
      <c r="J20" s="74">
        <v>0</v>
      </c>
      <c r="K20" s="11"/>
    </row>
    <row r="21" spans="1:14" x14ac:dyDescent="0.2">
      <c r="K21" s="11"/>
      <c r="L21" s="12"/>
      <c r="M21" s="12"/>
    </row>
    <row r="22" spans="1:14" x14ac:dyDescent="0.2">
      <c r="B22" t="s">
        <v>67</v>
      </c>
      <c r="K22" s="11"/>
    </row>
    <row r="23" spans="1:14" x14ac:dyDescent="0.2">
      <c r="B23" t="s">
        <v>65</v>
      </c>
      <c r="C23" t="s">
        <v>13</v>
      </c>
      <c r="J23" s="56">
        <f>ROUND(J20*F12,0)</f>
        <v>0</v>
      </c>
      <c r="K23" s="11"/>
    </row>
    <row r="24" spans="1:14" x14ac:dyDescent="0.2">
      <c r="K24" s="11"/>
    </row>
    <row r="25" spans="1:14" x14ac:dyDescent="0.2">
      <c r="B25" t="s">
        <v>108</v>
      </c>
      <c r="J25" s="74">
        <v>0</v>
      </c>
      <c r="K25" s="88" t="s">
        <v>10</v>
      </c>
    </row>
    <row r="26" spans="1:14" x14ac:dyDescent="0.2">
      <c r="K26" s="6"/>
    </row>
    <row r="27" spans="1:14" ht="16" thickBot="1" x14ac:dyDescent="0.25">
      <c r="B27" t="s">
        <v>81</v>
      </c>
      <c r="J27" s="8">
        <f>J23-J25</f>
        <v>0</v>
      </c>
      <c r="K27" s="6"/>
    </row>
    <row r="28" spans="1:14" ht="16" thickTop="1" x14ac:dyDescent="0.2">
      <c r="K28" s="6"/>
    </row>
    <row r="29" spans="1:14" x14ac:dyDescent="0.2">
      <c r="K29" s="6"/>
    </row>
    <row r="30" spans="1:14" s="47" customFormat="1" x14ac:dyDescent="0.2">
      <c r="A30" s="112" t="s">
        <v>57</v>
      </c>
      <c r="B30" s="113"/>
      <c r="C30" s="113"/>
      <c r="D30" s="113"/>
      <c r="E30" s="113"/>
      <c r="F30" s="113"/>
      <c r="G30" s="113"/>
      <c r="H30" s="113"/>
      <c r="I30" s="113"/>
      <c r="J30" s="113"/>
      <c r="K30" s="113"/>
      <c r="L30" s="113"/>
      <c r="M30" s="113"/>
      <c r="N30" s="114"/>
    </row>
    <row r="31" spans="1:14" x14ac:dyDescent="0.2">
      <c r="H31" s="116" t="s">
        <v>15</v>
      </c>
      <c r="I31" s="116"/>
      <c r="J31" s="116"/>
      <c r="K31" s="6"/>
      <c r="L31" s="113" t="s">
        <v>16</v>
      </c>
      <c r="M31" s="113"/>
      <c r="N31" s="113"/>
    </row>
    <row r="32" spans="1:14" x14ac:dyDescent="0.2">
      <c r="H32" s="16">
        <v>41639</v>
      </c>
      <c r="I32" s="16"/>
      <c r="J32" s="16">
        <v>42004</v>
      </c>
      <c r="K32" s="6"/>
    </row>
    <row r="33" spans="1:15" x14ac:dyDescent="0.2">
      <c r="F33" s="4" t="s">
        <v>33</v>
      </c>
      <c r="H33" s="54">
        <f>F10</f>
        <v>0</v>
      </c>
      <c r="I33" s="53"/>
      <c r="J33" s="54">
        <f>F12</f>
        <v>0</v>
      </c>
      <c r="K33" s="6"/>
      <c r="L33" s="17" t="s">
        <v>17</v>
      </c>
      <c r="M33" s="17"/>
      <c r="N33" s="17" t="s">
        <v>18</v>
      </c>
    </row>
    <row r="34" spans="1:15" x14ac:dyDescent="0.2">
      <c r="F34" s="109">
        <f>N3</f>
        <v>42004</v>
      </c>
      <c r="H34" s="18" t="s">
        <v>19</v>
      </c>
      <c r="I34" s="18"/>
      <c r="J34" s="18" t="s">
        <v>20</v>
      </c>
      <c r="K34" s="6"/>
      <c r="L34" s="19" t="s">
        <v>21</v>
      </c>
      <c r="M34" s="19"/>
      <c r="N34" s="19" t="s">
        <v>21</v>
      </c>
    </row>
    <row r="35" spans="1:15" x14ac:dyDescent="0.2">
      <c r="A35" s="7" t="s">
        <v>22</v>
      </c>
      <c r="D35" s="20"/>
      <c r="F35" s="17"/>
      <c r="J35" s="17"/>
      <c r="K35" s="6"/>
    </row>
    <row r="36" spans="1:15" x14ac:dyDescent="0.2">
      <c r="B36" s="80" t="s">
        <v>82</v>
      </c>
      <c r="F36" s="74">
        <v>0</v>
      </c>
      <c r="H36" s="66">
        <v>0</v>
      </c>
      <c r="I36" s="68"/>
      <c r="J36" s="66">
        <f>ROUND(F36*$J$33,0)</f>
        <v>0</v>
      </c>
      <c r="K36" s="11"/>
      <c r="L36" s="71">
        <f>J36-H36</f>
        <v>0</v>
      </c>
      <c r="M36" s="88" t="s">
        <v>24</v>
      </c>
      <c r="N36" s="6"/>
    </row>
    <row r="37" spans="1:15" x14ac:dyDescent="0.2">
      <c r="B37" s="80" t="s">
        <v>83</v>
      </c>
      <c r="F37" s="74">
        <v>0</v>
      </c>
      <c r="H37" s="66"/>
      <c r="I37" s="68"/>
      <c r="J37" s="66">
        <f>ROUND(F37*$J$33,0)</f>
        <v>0</v>
      </c>
      <c r="K37" s="11"/>
      <c r="L37" s="71">
        <f>J37-H37</f>
        <v>0</v>
      </c>
      <c r="M37" s="89" t="s">
        <v>26</v>
      </c>
      <c r="N37" s="6"/>
    </row>
    <row r="38" spans="1:15" s="47" customFormat="1" x14ac:dyDescent="0.2">
      <c r="B38" s="80" t="s">
        <v>84</v>
      </c>
      <c r="F38" s="74">
        <v>0</v>
      </c>
      <c r="H38" s="66"/>
      <c r="I38" s="68"/>
      <c r="J38" s="66">
        <f>ROUND(F38*$J$33,0)</f>
        <v>0</v>
      </c>
      <c r="K38" s="11"/>
      <c r="L38" s="71">
        <f>J38-H38</f>
        <v>0</v>
      </c>
      <c r="M38" s="89" t="s">
        <v>105</v>
      </c>
      <c r="N38" s="6"/>
    </row>
    <row r="39" spans="1:15" x14ac:dyDescent="0.2">
      <c r="A39" s="22" t="s">
        <v>27</v>
      </c>
      <c r="B39" s="80"/>
      <c r="F39" s="47"/>
      <c r="H39" s="66"/>
      <c r="I39" s="68"/>
      <c r="J39" s="68"/>
      <c r="K39" s="11"/>
      <c r="L39" s="6"/>
      <c r="M39" s="6"/>
      <c r="N39" s="6"/>
    </row>
    <row r="40" spans="1:15" x14ac:dyDescent="0.2">
      <c r="A40" s="22"/>
      <c r="B40" s="80" t="s">
        <v>82</v>
      </c>
      <c r="F40" s="74">
        <v>0</v>
      </c>
      <c r="H40" s="66">
        <v>0</v>
      </c>
      <c r="I40" s="68"/>
      <c r="J40" s="66">
        <f>ROUND(F40*$J$33,0)</f>
        <v>0</v>
      </c>
      <c r="K40" s="11"/>
      <c r="L40" s="6"/>
      <c r="M40" s="87" t="s">
        <v>28</v>
      </c>
      <c r="N40" s="71">
        <f>J40-H40</f>
        <v>0</v>
      </c>
    </row>
    <row r="41" spans="1:15" x14ac:dyDescent="0.2">
      <c r="B41" s="80" t="s">
        <v>83</v>
      </c>
      <c r="F41" s="74">
        <v>0</v>
      </c>
      <c r="H41" s="66"/>
      <c r="I41" s="68"/>
      <c r="J41" s="66">
        <f>ROUND(F41*$J$33,0)</f>
        <v>0</v>
      </c>
      <c r="K41" s="11"/>
      <c r="L41" s="6"/>
      <c r="M41" s="87" t="s">
        <v>30</v>
      </c>
      <c r="N41" s="71">
        <f>J41-H41</f>
        <v>0</v>
      </c>
    </row>
    <row r="42" spans="1:15" s="47" customFormat="1" x14ac:dyDescent="0.2">
      <c r="B42" s="80" t="s">
        <v>84</v>
      </c>
      <c r="F42" s="74">
        <v>0</v>
      </c>
      <c r="H42" s="66"/>
      <c r="I42" s="68"/>
      <c r="J42" s="66">
        <f>ROUND(F42*$J$33,0)</f>
        <v>0</v>
      </c>
      <c r="K42" s="11"/>
      <c r="L42" s="6"/>
      <c r="M42" s="87" t="s">
        <v>104</v>
      </c>
      <c r="N42" s="71">
        <f>J42-H42</f>
        <v>0</v>
      </c>
    </row>
    <row r="43" spans="1:15" x14ac:dyDescent="0.2">
      <c r="F43" s="12"/>
      <c r="H43" s="66"/>
      <c r="I43" s="68"/>
      <c r="J43" s="69"/>
      <c r="K43" s="11"/>
      <c r="L43" s="6"/>
      <c r="M43" s="57"/>
      <c r="N43" s="6"/>
    </row>
    <row r="44" spans="1:15" x14ac:dyDescent="0.2">
      <c r="A44" t="s">
        <v>29</v>
      </c>
      <c r="F44" s="74">
        <v>0</v>
      </c>
      <c r="H44" s="70">
        <f>H10</f>
        <v>0</v>
      </c>
      <c r="I44" s="70"/>
      <c r="J44" s="66">
        <f>ROUND(F44*$J$33,0)</f>
        <v>0</v>
      </c>
      <c r="K44" s="11"/>
      <c r="M44" s="87" t="s">
        <v>32</v>
      </c>
      <c r="N44" s="71">
        <f>(J44-H44)</f>
        <v>0</v>
      </c>
    </row>
    <row r="45" spans="1:15" x14ac:dyDescent="0.2">
      <c r="J45" s="57"/>
      <c r="K45" s="11"/>
      <c r="L45" s="6"/>
      <c r="M45" s="6"/>
      <c r="N45" s="6"/>
      <c r="O45" s="57"/>
    </row>
    <row r="46" spans="1:15" ht="16" thickBot="1" x14ac:dyDescent="0.25">
      <c r="B46" t="s">
        <v>31</v>
      </c>
      <c r="F46" s="74">
        <v>0</v>
      </c>
      <c r="H46" s="24">
        <v>0</v>
      </c>
      <c r="I46" s="23"/>
      <c r="J46" s="58">
        <f>ROUND(F46*$J$33,0)</f>
        <v>0</v>
      </c>
      <c r="K46" s="88" t="s">
        <v>46</v>
      </c>
      <c r="L46" s="6"/>
      <c r="M46" s="6"/>
      <c r="N46" s="6"/>
    </row>
    <row r="47" spans="1:15" ht="16" thickTop="1" x14ac:dyDescent="0.2">
      <c r="H47" s="17"/>
      <c r="I47" s="17"/>
      <c r="J47" s="17"/>
      <c r="K47" s="11"/>
    </row>
    <row r="48" spans="1:15" x14ac:dyDescent="0.2">
      <c r="K48" s="6"/>
    </row>
    <row r="49" spans="1:14" x14ac:dyDescent="0.2">
      <c r="A49" s="112" t="s">
        <v>73</v>
      </c>
      <c r="B49" s="113"/>
      <c r="C49" s="113"/>
      <c r="D49" s="113"/>
      <c r="E49" s="113"/>
      <c r="F49" s="113"/>
      <c r="G49" s="113"/>
      <c r="H49" s="113"/>
      <c r="I49" s="113"/>
      <c r="J49" s="113"/>
      <c r="K49" s="113"/>
      <c r="L49" s="113"/>
      <c r="M49" s="113"/>
      <c r="N49" s="114"/>
    </row>
    <row r="50" spans="1:14" x14ac:dyDescent="0.2">
      <c r="H50" s="116" t="s">
        <v>15</v>
      </c>
      <c r="I50" s="116"/>
      <c r="J50" s="116"/>
      <c r="K50" s="6"/>
      <c r="L50" s="113" t="s">
        <v>16</v>
      </c>
      <c r="M50" s="113"/>
      <c r="N50" s="113"/>
    </row>
    <row r="51" spans="1:14" x14ac:dyDescent="0.2">
      <c r="H51" s="16">
        <f>J51-365</f>
        <v>41639</v>
      </c>
      <c r="I51" s="16"/>
      <c r="J51" s="16">
        <f>N3</f>
        <v>42004</v>
      </c>
      <c r="K51" s="6"/>
    </row>
    <row r="52" spans="1:14" x14ac:dyDescent="0.2">
      <c r="F52" s="4" t="s">
        <v>33</v>
      </c>
      <c r="H52" s="54">
        <f>F10</f>
        <v>0</v>
      </c>
      <c r="I52" s="53"/>
      <c r="J52" s="54">
        <f>J33</f>
        <v>0</v>
      </c>
      <c r="K52" s="6"/>
      <c r="L52" s="17" t="s">
        <v>17</v>
      </c>
      <c r="M52" s="17"/>
      <c r="N52" s="17" t="s">
        <v>18</v>
      </c>
    </row>
    <row r="53" spans="1:14" x14ac:dyDescent="0.2">
      <c r="F53" s="110">
        <f>N3-365</f>
        <v>41639</v>
      </c>
      <c r="H53" s="18" t="s">
        <v>19</v>
      </c>
      <c r="I53" s="18"/>
      <c r="J53" s="18" t="s">
        <v>20</v>
      </c>
      <c r="K53" s="6"/>
      <c r="L53" s="19" t="s">
        <v>21</v>
      </c>
      <c r="M53" s="19"/>
      <c r="N53" s="19" t="s">
        <v>21</v>
      </c>
    </row>
    <row r="54" spans="1:14" x14ac:dyDescent="0.2">
      <c r="K54" s="6"/>
    </row>
    <row r="55" spans="1:14" x14ac:dyDescent="0.2">
      <c r="B55" t="s">
        <v>34</v>
      </c>
      <c r="F55" s="70">
        <f>J8</f>
        <v>0</v>
      </c>
      <c r="G55" s="68"/>
      <c r="H55" s="72">
        <f>F55*H52</f>
        <v>0</v>
      </c>
      <c r="I55" s="72"/>
      <c r="J55" s="72">
        <f>ROUND(F55*$J$52,0)</f>
        <v>0</v>
      </c>
      <c r="K55" s="6"/>
      <c r="L55" s="48">
        <f>J55-H55</f>
        <v>0</v>
      </c>
      <c r="M55" s="27"/>
    </row>
    <row r="56" spans="1:14" x14ac:dyDescent="0.2">
      <c r="F56" s="70"/>
      <c r="G56" s="68"/>
      <c r="H56" s="72"/>
      <c r="I56" s="72"/>
      <c r="J56" s="72"/>
      <c r="K56" s="6"/>
      <c r="L56" s="48"/>
      <c r="M56" s="27"/>
    </row>
    <row r="57" spans="1:14" x14ac:dyDescent="0.2">
      <c r="B57" t="s">
        <v>35</v>
      </c>
      <c r="F57" s="70">
        <f>L8</f>
        <v>0</v>
      </c>
      <c r="G57" s="68"/>
      <c r="H57" s="72">
        <f>F57*H52</f>
        <v>0</v>
      </c>
      <c r="I57" s="72"/>
      <c r="J57" s="72">
        <f>ROUND(F57*$J$52,0)</f>
        <v>0</v>
      </c>
      <c r="K57" s="6"/>
      <c r="L57" s="48">
        <f>J57-H57</f>
        <v>0</v>
      </c>
      <c r="M57" s="27"/>
    </row>
    <row r="58" spans="1:14" x14ac:dyDescent="0.2">
      <c r="F58" s="68"/>
      <c r="G58" s="68"/>
      <c r="H58" s="72"/>
      <c r="I58" s="72"/>
      <c r="J58" s="72"/>
      <c r="K58" s="6"/>
      <c r="L58" s="27"/>
      <c r="M58" s="27"/>
    </row>
    <row r="59" spans="1:14" x14ac:dyDescent="0.2">
      <c r="B59" t="s">
        <v>29</v>
      </c>
      <c r="F59" s="72">
        <f>H8</f>
        <v>0</v>
      </c>
      <c r="G59" s="68"/>
      <c r="H59" s="72">
        <f>H10</f>
        <v>0</v>
      </c>
      <c r="I59" s="72"/>
      <c r="J59" s="72">
        <f>ROUND(F59*$J$52,0)</f>
        <v>0</v>
      </c>
      <c r="K59" s="6"/>
      <c r="L59" s="15"/>
      <c r="M59" s="15"/>
      <c r="N59" s="28">
        <f>J59-H59</f>
        <v>0</v>
      </c>
    </row>
    <row r="60" spans="1:14" x14ac:dyDescent="0.2">
      <c r="K60" s="6"/>
    </row>
    <row r="61" spans="1:14" x14ac:dyDescent="0.2">
      <c r="C61" t="s">
        <v>74</v>
      </c>
      <c r="K61" s="6"/>
      <c r="L61" s="10">
        <f>SUM(L55:L59)</f>
        <v>0</v>
      </c>
      <c r="M61" s="10"/>
      <c r="N61" s="10">
        <f>SUM(N55:N59)</f>
        <v>0</v>
      </c>
    </row>
    <row r="63" spans="1:14" x14ac:dyDescent="0.2">
      <c r="C63" t="s">
        <v>36</v>
      </c>
      <c r="L63" s="10">
        <f>+N61-L61</f>
        <v>0</v>
      </c>
      <c r="M63" s="29"/>
      <c r="N63" s="6"/>
    </row>
    <row r="64" spans="1:14" x14ac:dyDescent="0.2">
      <c r="C64" t="s">
        <v>75</v>
      </c>
      <c r="L64" s="30"/>
      <c r="M64" s="30"/>
      <c r="N64" s="30"/>
    </row>
    <row r="65" spans="1:14" x14ac:dyDescent="0.2">
      <c r="L65" s="6"/>
      <c r="M65" s="6"/>
      <c r="N65" s="6"/>
    </row>
    <row r="66" spans="1:14" ht="16" thickBot="1" x14ac:dyDescent="0.25">
      <c r="C66" t="s">
        <v>76</v>
      </c>
      <c r="L66" s="24">
        <f>L61+L63</f>
        <v>0</v>
      </c>
      <c r="M66" s="24"/>
      <c r="N66" s="24">
        <f>N61+N63</f>
        <v>0</v>
      </c>
    </row>
    <row r="67" spans="1:14" s="47" customFormat="1" ht="16" thickTop="1" x14ac:dyDescent="0.2">
      <c r="L67" s="10"/>
      <c r="M67" s="10"/>
      <c r="N67" s="10"/>
    </row>
    <row r="68" spans="1:14" x14ac:dyDescent="0.2">
      <c r="J68" s="31"/>
    </row>
    <row r="69" spans="1:14" s="47" customFormat="1" x14ac:dyDescent="0.2">
      <c r="A69" s="112" t="s">
        <v>72</v>
      </c>
      <c r="B69" s="113"/>
      <c r="C69" s="113"/>
      <c r="D69" s="113"/>
      <c r="E69" s="113"/>
      <c r="F69" s="113"/>
      <c r="G69" s="113"/>
      <c r="H69" s="113"/>
      <c r="I69" s="113"/>
      <c r="J69" s="113"/>
      <c r="K69" s="113"/>
      <c r="L69" s="113"/>
      <c r="M69" s="113"/>
      <c r="N69" s="114"/>
    </row>
    <row r="70" spans="1:14" x14ac:dyDescent="0.2">
      <c r="H70" s="3" t="s">
        <v>63</v>
      </c>
      <c r="I70" s="3"/>
    </row>
    <row r="71" spans="1:14" x14ac:dyDescent="0.2">
      <c r="H71" s="3" t="s">
        <v>109</v>
      </c>
      <c r="I71" s="3"/>
      <c r="J71" s="3" t="s">
        <v>77</v>
      </c>
      <c r="K71" s="3"/>
    </row>
    <row r="72" spans="1:14" x14ac:dyDescent="0.2">
      <c r="H72" s="55">
        <f>F12</f>
        <v>0</v>
      </c>
      <c r="I72" s="32"/>
      <c r="J72" s="3" t="s">
        <v>37</v>
      </c>
      <c r="K72" s="3"/>
      <c r="L72" s="3" t="s">
        <v>38</v>
      </c>
      <c r="M72" s="3"/>
    </row>
    <row r="73" spans="1:14" x14ac:dyDescent="0.2">
      <c r="H73" s="18" t="s">
        <v>19</v>
      </c>
      <c r="I73" s="32"/>
      <c r="J73" s="18" t="s">
        <v>20</v>
      </c>
      <c r="K73" s="3"/>
      <c r="L73" s="18" t="s">
        <v>21</v>
      </c>
      <c r="M73" s="4"/>
    </row>
    <row r="74" spans="1:14" x14ac:dyDescent="0.2">
      <c r="B74" s="80" t="s">
        <v>80</v>
      </c>
      <c r="F74" s="74">
        <v>0</v>
      </c>
      <c r="H74" s="26">
        <f>F74*H72</f>
        <v>0</v>
      </c>
      <c r="I74" s="26"/>
      <c r="J74" s="26">
        <f>J25</f>
        <v>0</v>
      </c>
      <c r="K74" s="3"/>
      <c r="L74" s="26">
        <f>ROUND(J74-H74,0)</f>
        <v>0</v>
      </c>
      <c r="M74" s="26"/>
    </row>
    <row r="77" spans="1:14" x14ac:dyDescent="0.2">
      <c r="A77" s="112" t="s">
        <v>79</v>
      </c>
      <c r="B77" s="113"/>
      <c r="C77" s="113"/>
      <c r="D77" s="113"/>
      <c r="E77" s="113"/>
      <c r="F77" s="113"/>
      <c r="G77" s="113"/>
      <c r="H77" s="113"/>
      <c r="I77" s="113"/>
      <c r="J77" s="113"/>
      <c r="K77" s="113"/>
      <c r="L77" s="113"/>
      <c r="M77" s="113"/>
      <c r="N77" s="114"/>
    </row>
    <row r="78" spans="1:14" x14ac:dyDescent="0.2">
      <c r="B78" s="9"/>
      <c r="C78" s="9"/>
      <c r="D78" s="9"/>
      <c r="E78" s="9"/>
      <c r="F78" s="3" t="s">
        <v>22</v>
      </c>
      <c r="G78" s="4"/>
      <c r="H78" s="3" t="s">
        <v>39</v>
      </c>
      <c r="I78" s="3"/>
      <c r="J78" s="3" t="s">
        <v>40</v>
      </c>
      <c r="K78" s="3"/>
    </row>
    <row r="79" spans="1:14" x14ac:dyDescent="0.2">
      <c r="A79" s="25" t="s">
        <v>12</v>
      </c>
      <c r="B79" s="14"/>
      <c r="C79" s="25"/>
      <c r="D79" s="25"/>
      <c r="E79" s="25"/>
      <c r="F79" s="18" t="s">
        <v>41</v>
      </c>
      <c r="G79" s="4"/>
      <c r="H79" s="18" t="s">
        <v>41</v>
      </c>
      <c r="I79" s="47"/>
      <c r="J79" s="18" t="s">
        <v>42</v>
      </c>
      <c r="K79" s="4"/>
    </row>
    <row r="80" spans="1:14" x14ac:dyDescent="0.2">
      <c r="G80" s="31"/>
      <c r="I80" s="47"/>
    </row>
    <row r="81" spans="1:14" x14ac:dyDescent="0.2">
      <c r="G81" s="31"/>
      <c r="I81" s="47"/>
    </row>
    <row r="82" spans="1:14" x14ac:dyDescent="0.2">
      <c r="B82" t="s">
        <v>43</v>
      </c>
      <c r="F82" s="13">
        <f>L63-J82</f>
        <v>0</v>
      </c>
      <c r="G82" s="33"/>
      <c r="H82" s="13">
        <f>L55</f>
        <v>0</v>
      </c>
      <c r="I82" s="47"/>
      <c r="J82" s="13">
        <f>ROUND(L63/F90,0)</f>
        <v>0</v>
      </c>
      <c r="K82" s="13"/>
    </row>
    <row r="83" spans="1:14" x14ac:dyDescent="0.2">
      <c r="F83" s="13"/>
      <c r="G83" s="33"/>
      <c r="H83" s="13"/>
      <c r="I83" s="47"/>
    </row>
    <row r="84" spans="1:14" x14ac:dyDescent="0.2">
      <c r="B84" t="s">
        <v>44</v>
      </c>
      <c r="F84" s="28">
        <f>L74-J84</f>
        <v>0</v>
      </c>
      <c r="G84" s="33"/>
      <c r="H84" s="28">
        <v>0</v>
      </c>
      <c r="I84" s="47"/>
      <c r="J84" s="28">
        <f>ROUND(L74/F90,0)</f>
        <v>0</v>
      </c>
      <c r="K84" s="33"/>
    </row>
    <row r="85" spans="1:14" x14ac:dyDescent="0.2">
      <c r="F85" s="13"/>
      <c r="G85" s="33"/>
      <c r="H85" s="13"/>
      <c r="I85" s="47"/>
    </row>
    <row r="86" spans="1:14" ht="16" thickBot="1" x14ac:dyDescent="0.25">
      <c r="C86" t="s">
        <v>45</v>
      </c>
      <c r="F86" s="73">
        <f>F82+F84</f>
        <v>0</v>
      </c>
      <c r="G86" s="86" t="s">
        <v>47</v>
      </c>
      <c r="H86" s="34">
        <f>H82+H84</f>
        <v>0</v>
      </c>
      <c r="I86" s="47"/>
      <c r="J86" s="73">
        <f>J82+J84</f>
        <v>0</v>
      </c>
      <c r="K86" s="86" t="s">
        <v>14</v>
      </c>
    </row>
    <row r="87" spans="1:14" ht="16" thickTop="1" x14ac:dyDescent="0.2">
      <c r="C87" t="s">
        <v>58</v>
      </c>
      <c r="F87" s="35"/>
      <c r="G87" s="31"/>
      <c r="H87" s="35"/>
      <c r="I87" s="47"/>
      <c r="J87" s="35"/>
      <c r="K87" s="35"/>
    </row>
    <row r="88" spans="1:14" x14ac:dyDescent="0.2">
      <c r="F88" s="36"/>
      <c r="G88" s="31"/>
      <c r="H88" s="35"/>
      <c r="I88" s="35"/>
      <c r="J88" s="36"/>
      <c r="K88" s="36"/>
    </row>
    <row r="89" spans="1:14" x14ac:dyDescent="0.2">
      <c r="F89" s="35"/>
      <c r="G89" s="31"/>
      <c r="H89" s="35"/>
      <c r="I89" s="35"/>
      <c r="J89" s="35"/>
      <c r="K89" s="35"/>
    </row>
    <row r="90" spans="1:14" x14ac:dyDescent="0.2">
      <c r="B90" t="s">
        <v>95</v>
      </c>
      <c r="F90" s="63">
        <v>1</v>
      </c>
      <c r="G90" s="31"/>
      <c r="H90" s="35" t="s">
        <v>48</v>
      </c>
      <c r="I90" s="35"/>
      <c r="J90" s="35"/>
      <c r="K90" s="35"/>
    </row>
    <row r="91" spans="1:14" x14ac:dyDescent="0.2">
      <c r="F91" s="35"/>
      <c r="G91" s="31"/>
      <c r="H91" s="35"/>
      <c r="I91" s="35"/>
      <c r="J91" s="35"/>
      <c r="K91" s="35"/>
    </row>
    <row r="92" spans="1:14" x14ac:dyDescent="0.2">
      <c r="J92" s="40"/>
    </row>
    <row r="93" spans="1:14" s="2" customFormat="1" x14ac:dyDescent="0.2">
      <c r="A93" s="112" t="s">
        <v>110</v>
      </c>
      <c r="B93" s="113"/>
      <c r="C93" s="113"/>
      <c r="D93" s="113"/>
      <c r="E93" s="113"/>
      <c r="F93" s="113"/>
      <c r="G93" s="113"/>
      <c r="H93" s="113"/>
      <c r="I93" s="113"/>
      <c r="J93" s="113"/>
      <c r="K93" s="113"/>
      <c r="L93" s="113"/>
      <c r="M93" s="113"/>
      <c r="N93" s="114"/>
    </row>
    <row r="94" spans="1:14" x14ac:dyDescent="0.2">
      <c r="J94" s="117"/>
      <c r="K94" s="117"/>
      <c r="L94" s="60"/>
      <c r="M94" s="31"/>
    </row>
    <row r="95" spans="1:14" ht="16" thickBot="1" x14ac:dyDescent="0.25">
      <c r="F95" s="37" t="s">
        <v>49</v>
      </c>
      <c r="G95" s="38"/>
      <c r="H95" s="37" t="s">
        <v>50</v>
      </c>
      <c r="I95" s="39"/>
      <c r="J95" s="111">
        <f>L3</f>
        <v>42369</v>
      </c>
      <c r="K95" s="39"/>
      <c r="L95" s="39"/>
      <c r="M95" s="31"/>
    </row>
    <row r="96" spans="1:14" ht="16" thickTop="1" x14ac:dyDescent="0.2">
      <c r="A96" s="9" t="s">
        <v>90</v>
      </c>
      <c r="F96" s="39"/>
      <c r="G96" s="38"/>
      <c r="H96" s="39"/>
      <c r="I96" s="39"/>
      <c r="J96" s="31"/>
      <c r="K96" s="31"/>
      <c r="L96" s="31"/>
      <c r="M96" s="31"/>
    </row>
    <row r="97" spans="1:13" x14ac:dyDescent="0.2">
      <c r="A97" s="9"/>
      <c r="B97" t="s">
        <v>23</v>
      </c>
      <c r="F97" s="71">
        <f>IF(L36&gt;0,L36,0)</f>
        <v>0</v>
      </c>
      <c r="G97" s="84" t="s">
        <v>24</v>
      </c>
      <c r="H97" s="71">
        <f>IF(L36&lt;0,-L36,0)</f>
        <v>0</v>
      </c>
      <c r="I97" s="12"/>
      <c r="J97" s="46"/>
      <c r="K97" s="31"/>
      <c r="M97" s="31"/>
    </row>
    <row r="98" spans="1:13" x14ac:dyDescent="0.2">
      <c r="A98" s="9"/>
      <c r="B98" t="s">
        <v>25</v>
      </c>
      <c r="F98" s="56">
        <f t="shared" ref="F98:F99" si="0">IF(L37&gt;0,L37,0)</f>
        <v>0</v>
      </c>
      <c r="G98" s="84" t="s">
        <v>26</v>
      </c>
      <c r="H98" s="56">
        <f t="shared" ref="H98:H99" si="1">IF(L37&lt;0,-L37,0)</f>
        <v>0</v>
      </c>
      <c r="J98" s="46"/>
      <c r="K98" s="31"/>
      <c r="L98" s="33"/>
      <c r="M98" s="31"/>
    </row>
    <row r="99" spans="1:13" x14ac:dyDescent="0.2">
      <c r="A99" s="9"/>
      <c r="B99" t="s">
        <v>53</v>
      </c>
      <c r="F99" s="56">
        <f t="shared" si="0"/>
        <v>0</v>
      </c>
      <c r="G99" s="84" t="s">
        <v>105</v>
      </c>
      <c r="H99" s="56">
        <f t="shared" si="1"/>
        <v>0</v>
      </c>
      <c r="J99" s="46"/>
      <c r="K99" s="46"/>
      <c r="L99" s="33"/>
      <c r="M99" s="31"/>
    </row>
    <row r="100" spans="1:13" x14ac:dyDescent="0.2">
      <c r="A100" s="9"/>
      <c r="B100" t="s">
        <v>89</v>
      </c>
      <c r="F100" s="56">
        <f>IF(F86&gt;0,F86,0)</f>
        <v>0</v>
      </c>
      <c r="G100" s="84" t="s">
        <v>47</v>
      </c>
      <c r="H100" s="56">
        <f>IF(F86&lt;0,-F86,0)</f>
        <v>0</v>
      </c>
      <c r="J100" s="46"/>
      <c r="K100" s="46"/>
      <c r="L100" s="33"/>
      <c r="M100" s="31"/>
    </row>
    <row r="101" spans="1:13" x14ac:dyDescent="0.2">
      <c r="A101" s="9" t="s">
        <v>91</v>
      </c>
      <c r="F101" s="56"/>
      <c r="G101" s="84"/>
      <c r="H101" s="56"/>
      <c r="J101" s="46"/>
      <c r="K101" s="31"/>
      <c r="L101" s="33"/>
      <c r="M101" s="31"/>
    </row>
    <row r="102" spans="1:13" x14ac:dyDescent="0.2">
      <c r="A102" s="9"/>
      <c r="B102" t="s">
        <v>51</v>
      </c>
      <c r="F102" s="56">
        <f>IF(J46&gt;0,J46,0)</f>
        <v>0</v>
      </c>
      <c r="G102" s="84" t="s">
        <v>46</v>
      </c>
      <c r="H102" s="56">
        <f>IF(J46&lt;0,-J46,0)</f>
        <v>0</v>
      </c>
      <c r="I102" s="13"/>
      <c r="J102" s="46"/>
      <c r="K102" s="31"/>
      <c r="L102" s="33"/>
      <c r="M102" s="31"/>
    </row>
    <row r="103" spans="1:13" x14ac:dyDescent="0.2">
      <c r="A103" s="9"/>
      <c r="B103" t="s">
        <v>52</v>
      </c>
      <c r="F103" s="56">
        <f>IF(J86&gt;0,J86,0)</f>
        <v>0</v>
      </c>
      <c r="G103" s="84" t="s">
        <v>14</v>
      </c>
      <c r="H103" s="56">
        <f>IF(J86&lt;0,-J86,0)</f>
        <v>0</v>
      </c>
      <c r="I103" s="13"/>
      <c r="J103" s="46"/>
      <c r="K103" s="31"/>
      <c r="L103" s="33"/>
      <c r="M103" s="31"/>
    </row>
    <row r="104" spans="1:13" x14ac:dyDescent="0.2">
      <c r="A104" s="9"/>
      <c r="B104" t="s">
        <v>56</v>
      </c>
      <c r="F104" s="94">
        <v>0</v>
      </c>
      <c r="G104" s="84"/>
      <c r="H104" s="56"/>
      <c r="I104" s="13"/>
      <c r="K104" s="31"/>
      <c r="L104" s="33"/>
      <c r="M104" s="31"/>
    </row>
    <row r="105" spans="1:13" x14ac:dyDescent="0.2">
      <c r="A105" s="9" t="s">
        <v>92</v>
      </c>
      <c r="F105" s="56"/>
      <c r="G105" s="95"/>
      <c r="H105" s="56"/>
      <c r="I105" s="82"/>
      <c r="J105" s="46"/>
      <c r="K105" s="31"/>
      <c r="L105" s="33"/>
      <c r="M105" s="31"/>
    </row>
    <row r="106" spans="1:13" x14ac:dyDescent="0.2">
      <c r="A106" s="9"/>
      <c r="B106" t="s">
        <v>23</v>
      </c>
      <c r="F106" s="56">
        <f>IF(N40&lt;0,-N40,0)</f>
        <v>0</v>
      </c>
      <c r="G106" s="84" t="s">
        <v>28</v>
      </c>
      <c r="H106" s="56">
        <f>IF(N40&gt;0,N40,0)</f>
        <v>0</v>
      </c>
      <c r="K106" s="46"/>
      <c r="L106" s="33"/>
      <c r="M106" s="31"/>
    </row>
    <row r="107" spans="1:13" x14ac:dyDescent="0.2">
      <c r="A107" s="9"/>
      <c r="B107" s="47" t="s">
        <v>25</v>
      </c>
      <c r="F107" s="56">
        <f>IF(N41&lt;0,-N41,0)</f>
        <v>0</v>
      </c>
      <c r="G107" s="84" t="s">
        <v>30</v>
      </c>
      <c r="H107" s="56">
        <f>IF(N41&gt;0,N41,0)</f>
        <v>0</v>
      </c>
    </row>
    <row r="108" spans="1:13" s="47" customFormat="1" x14ac:dyDescent="0.2">
      <c r="A108" s="9"/>
      <c r="B108" s="47" t="s">
        <v>53</v>
      </c>
      <c r="F108" s="56">
        <f>IF(N42&lt;0,-N42,0)</f>
        <v>0</v>
      </c>
      <c r="G108" s="84" t="s">
        <v>104</v>
      </c>
      <c r="H108" s="56">
        <f>IF(N42&gt;0,N42,0)</f>
        <v>0</v>
      </c>
    </row>
    <row r="109" spans="1:13" x14ac:dyDescent="0.2">
      <c r="A109" s="9" t="s">
        <v>69</v>
      </c>
      <c r="F109" s="56"/>
      <c r="G109" s="85"/>
      <c r="H109" s="56"/>
      <c r="J109" s="46"/>
      <c r="K109" s="46"/>
      <c r="L109" s="33"/>
      <c r="M109" s="31"/>
    </row>
    <row r="110" spans="1:13" x14ac:dyDescent="0.2">
      <c r="A110" s="9"/>
      <c r="B110" t="s">
        <v>113</v>
      </c>
      <c r="F110" s="56">
        <f>IF(J25&lt;0,-J25,0)</f>
        <v>0</v>
      </c>
      <c r="G110" s="84" t="s">
        <v>10</v>
      </c>
      <c r="H110" s="56">
        <f>IF(J25&gt;0,J25,0)</f>
        <v>0</v>
      </c>
      <c r="J110" s="46"/>
      <c r="K110" s="46"/>
      <c r="L110" s="33"/>
      <c r="M110" s="31"/>
    </row>
    <row r="111" spans="1:13" x14ac:dyDescent="0.2">
      <c r="A111" s="9"/>
      <c r="F111" s="56"/>
      <c r="G111" s="56"/>
      <c r="H111" s="56"/>
      <c r="I111" s="85"/>
      <c r="J111" s="46"/>
      <c r="K111" s="46"/>
      <c r="L111" s="33"/>
      <c r="M111" s="31"/>
    </row>
    <row r="112" spans="1:13" x14ac:dyDescent="0.2">
      <c r="A112" s="9" t="s">
        <v>93</v>
      </c>
      <c r="F112" s="56">
        <f>IF(N44&lt;0,-N44,0)</f>
        <v>0</v>
      </c>
      <c r="G112" s="84" t="s">
        <v>32</v>
      </c>
      <c r="H112" s="56">
        <f>IF(N44&gt;0,N44,0)</f>
        <v>0</v>
      </c>
      <c r="J112" s="46"/>
      <c r="K112" s="46"/>
      <c r="L112" s="33"/>
      <c r="M112" s="31"/>
    </row>
    <row r="113" spans="1:14" ht="16" thickBot="1" x14ac:dyDescent="0.25">
      <c r="F113" s="67">
        <f>SUM(F97:F112)</f>
        <v>0</v>
      </c>
      <c r="G113" s="96"/>
      <c r="H113" s="67">
        <f>SUM(H97:H112)</f>
        <v>0</v>
      </c>
      <c r="I113" s="83"/>
      <c r="J113" s="41"/>
      <c r="K113" s="41"/>
      <c r="L113" s="41"/>
      <c r="M113" s="31"/>
    </row>
    <row r="114" spans="1:14" ht="16" thickTop="1" x14ac:dyDescent="0.2">
      <c r="J114" s="31"/>
      <c r="K114" s="46"/>
      <c r="L114" s="31"/>
    </row>
    <row r="115" spans="1:14" x14ac:dyDescent="0.2">
      <c r="H115" s="59">
        <f>F113-H113</f>
        <v>0</v>
      </c>
      <c r="I115" s="78" t="s">
        <v>54</v>
      </c>
    </row>
    <row r="116" spans="1:14" x14ac:dyDescent="0.2">
      <c r="B116" s="77" t="str">
        <f>CONCATENATE("To record pension accrual amounts for the year ended ",TEXT(L3,"mm/dd/yyyy")," based on the ",TEXT(N3,"mm/dd/yyyy")," measurement date.")</f>
        <v>To record pension accrual amounts for the year ended 12/31/2015 based on the 12/31/2014 measurement date.</v>
      </c>
      <c r="H116" s="97"/>
    </row>
    <row r="118" spans="1:14" s="47" customFormat="1" x14ac:dyDescent="0.2">
      <c r="B118" s="49"/>
      <c r="J118" s="118"/>
      <c r="K118" s="118"/>
      <c r="L118" s="61"/>
    </row>
    <row r="119" spans="1:14" x14ac:dyDescent="0.2">
      <c r="A119" s="112" t="s">
        <v>59</v>
      </c>
      <c r="B119" s="113"/>
      <c r="C119" s="113"/>
      <c r="D119" s="113"/>
      <c r="E119" s="113"/>
      <c r="F119" s="113"/>
      <c r="G119" s="113"/>
      <c r="H119" s="113"/>
      <c r="I119" s="113"/>
      <c r="J119" s="113"/>
      <c r="K119" s="113"/>
      <c r="L119" s="113"/>
      <c r="M119" s="113"/>
      <c r="N119" s="114"/>
    </row>
    <row r="120" spans="1:14" x14ac:dyDescent="0.2">
      <c r="J120" s="50"/>
      <c r="K120" s="50"/>
      <c r="L120" s="50"/>
    </row>
    <row r="121" spans="1:14" x14ac:dyDescent="0.2">
      <c r="B121" t="s">
        <v>112</v>
      </c>
      <c r="F121" s="64">
        <v>0</v>
      </c>
      <c r="G121" s="43"/>
      <c r="H121" s="43"/>
      <c r="I121" s="43"/>
      <c r="K121" s="51"/>
      <c r="L121" s="51"/>
    </row>
    <row r="122" spans="1:14" x14ac:dyDescent="0.2">
      <c r="C122" t="s">
        <v>102</v>
      </c>
      <c r="F122" s="43"/>
      <c r="G122" s="43"/>
      <c r="H122" s="6">
        <f>F121</f>
        <v>0</v>
      </c>
      <c r="I122" s="42"/>
      <c r="J122" s="51"/>
      <c r="K122" s="51"/>
      <c r="L122" s="51"/>
    </row>
    <row r="123" spans="1:14" x14ac:dyDescent="0.2">
      <c r="J123" s="50"/>
      <c r="K123" s="50"/>
      <c r="L123" s="50"/>
    </row>
    <row r="124" spans="1:14" x14ac:dyDescent="0.2">
      <c r="B124" s="77" t="str">
        <f>CONCATENATE("To record employer contributions during the reporting year ended ",TEXT(L3,"mm/dd/yyyy")," as deferred outflows at ",TEXT(L3,"mm/dd/yyyy"),".")</f>
        <v>To record employer contributions during the reporting year ended 12/31/2015 as deferred outflows at 12/31/2015.</v>
      </c>
      <c r="J124" s="50"/>
      <c r="K124" s="50"/>
      <c r="L124" s="50"/>
    </row>
    <row r="127" spans="1:14" x14ac:dyDescent="0.2">
      <c r="A127" s="112" t="s">
        <v>62</v>
      </c>
      <c r="B127" s="113"/>
      <c r="C127" s="113"/>
      <c r="D127" s="113"/>
      <c r="E127" s="113"/>
      <c r="F127" s="113"/>
      <c r="G127" s="113"/>
      <c r="H127" s="113"/>
      <c r="I127" s="113"/>
      <c r="J127" s="113"/>
      <c r="K127" s="113"/>
      <c r="L127" s="113"/>
      <c r="M127" s="113"/>
      <c r="N127" s="114"/>
    </row>
    <row r="128" spans="1:14" x14ac:dyDescent="0.2">
      <c r="J128" s="40"/>
      <c r="L128" s="13"/>
    </row>
    <row r="129" spans="2:12" x14ac:dyDescent="0.2">
      <c r="B129" s="47" t="s">
        <v>111</v>
      </c>
      <c r="F129" s="92">
        <f>J25</f>
        <v>0</v>
      </c>
      <c r="G129" s="89" t="s">
        <v>10</v>
      </c>
      <c r="H129" s="6"/>
      <c r="I129" s="6"/>
      <c r="J129" s="81"/>
      <c r="L129" s="13"/>
    </row>
    <row r="130" spans="2:12" x14ac:dyDescent="0.2">
      <c r="B130" t="s">
        <v>55</v>
      </c>
      <c r="F130" s="6">
        <f>H131-F129</f>
        <v>0</v>
      </c>
      <c r="G130" s="21"/>
      <c r="H130" s="6"/>
      <c r="I130" s="6"/>
      <c r="J130" s="26"/>
      <c r="L130" s="6"/>
    </row>
    <row r="131" spans="2:12" x14ac:dyDescent="0.2">
      <c r="C131" t="s">
        <v>93</v>
      </c>
      <c r="F131" s="30"/>
      <c r="G131" s="30"/>
      <c r="H131" s="91">
        <f>H10</f>
        <v>0</v>
      </c>
      <c r="I131" s="90" t="s">
        <v>61</v>
      </c>
      <c r="K131" s="26"/>
      <c r="L131" s="26"/>
    </row>
    <row r="132" spans="2:12" ht="16" thickBot="1" x14ac:dyDescent="0.25">
      <c r="F132" s="44">
        <f>SUM(F124:F131)</f>
        <v>0</v>
      </c>
      <c r="G132" s="45"/>
      <c r="H132" s="44">
        <f>SUM(H124:H131)</f>
        <v>0</v>
      </c>
      <c r="I132" s="41"/>
    </row>
    <row r="133" spans="2:12" ht="16" thickTop="1" x14ac:dyDescent="0.2"/>
    <row r="134" spans="2:12" x14ac:dyDescent="0.2">
      <c r="B134" s="77" t="str">
        <f>CONCATENATE("To restate net position at ",TEXT(N3-364,"mm/dd/yyyy")," to record deferred outflow of resources and net pension liability at ",TEXT(N3,"mm/dd/yyyy"),".")</f>
        <v>To restate net position at 01/01/2014 to record deferred outflow of resources and net pension liability at 12/31/2014.</v>
      </c>
    </row>
  </sheetData>
  <mergeCells count="15">
    <mergeCell ref="A119:N119"/>
    <mergeCell ref="A127:N127"/>
    <mergeCell ref="A19:N19"/>
    <mergeCell ref="A4:N4"/>
    <mergeCell ref="A30:N30"/>
    <mergeCell ref="A49:N49"/>
    <mergeCell ref="A69:N69"/>
    <mergeCell ref="H31:J31"/>
    <mergeCell ref="H50:J50"/>
    <mergeCell ref="J94:K94"/>
    <mergeCell ref="J118:K118"/>
    <mergeCell ref="A93:N93"/>
    <mergeCell ref="L31:N31"/>
    <mergeCell ref="L50:N50"/>
    <mergeCell ref="A77:N77"/>
  </mergeCells>
  <pageMargins left="0.7" right="0.21" top="0.75" bottom="0.38" header="0.3" footer="0.3"/>
  <pageSetup scale="65" orientation="landscape" r:id="rId1"/>
  <rowBreaks count="2" manualBreakCount="2">
    <brk id="48" max="16383" man="1"/>
    <brk id="92"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5"/>
  <sheetViews>
    <sheetView zoomScaleNormal="100" workbookViewId="0"/>
  </sheetViews>
  <sheetFormatPr baseColWidth="10" defaultColWidth="9.1640625" defaultRowHeight="15" x14ac:dyDescent="0.2"/>
  <cols>
    <col min="1" max="1" width="2.6640625" style="47" customWidth="1"/>
    <col min="2" max="2" width="6" style="47" customWidth="1"/>
    <col min="3" max="3" width="4.33203125" style="47" customWidth="1"/>
    <col min="4" max="4" width="64" style="47" customWidth="1"/>
    <col min="5" max="5" width="3" style="47" customWidth="1"/>
    <col min="6" max="6" width="20.6640625" style="47" customWidth="1"/>
    <col min="7" max="7" width="3" style="47" customWidth="1"/>
    <col min="8" max="8" width="20.6640625" style="47" customWidth="1"/>
    <col min="9" max="9" width="3" style="47" customWidth="1"/>
    <col min="10" max="10" width="20.6640625" style="47" customWidth="1"/>
    <col min="11" max="11" width="3" style="47" customWidth="1"/>
    <col min="12" max="12" width="20.6640625" style="47" customWidth="1"/>
    <col min="13" max="13" width="3" style="47" customWidth="1"/>
    <col min="14" max="14" width="16.1640625" style="47" customWidth="1"/>
    <col min="15" max="15" width="3.1640625" style="47" customWidth="1"/>
    <col min="16" max="16384" width="9.1640625" style="47"/>
  </cols>
  <sheetData>
    <row r="1" spans="1:14" ht="19" x14ac:dyDescent="0.25">
      <c r="A1" s="1" t="s">
        <v>96</v>
      </c>
      <c r="F1" s="105" t="s">
        <v>70</v>
      </c>
      <c r="H1"/>
      <c r="I1"/>
      <c r="J1"/>
    </row>
    <row r="2" spans="1:14" ht="19" x14ac:dyDescent="0.25">
      <c r="A2" s="1"/>
    </row>
    <row r="3" spans="1:14" x14ac:dyDescent="0.2">
      <c r="F3" s="35"/>
      <c r="G3" s="31"/>
      <c r="H3" s="35"/>
      <c r="I3" s="35"/>
      <c r="J3" s="35"/>
      <c r="K3" s="35"/>
    </row>
    <row r="4" spans="1:14" x14ac:dyDescent="0.2">
      <c r="B4" s="47" t="s">
        <v>95</v>
      </c>
      <c r="F4" s="100">
        <v>0</v>
      </c>
      <c r="G4" s="31"/>
      <c r="H4" s="35" t="s">
        <v>48</v>
      </c>
      <c r="I4" s="35"/>
      <c r="J4" s="35"/>
      <c r="K4" s="35"/>
    </row>
    <row r="5" spans="1:14" x14ac:dyDescent="0.2">
      <c r="F5" s="35"/>
      <c r="G5" s="31"/>
      <c r="H5" s="35"/>
      <c r="I5" s="35"/>
      <c r="J5" s="35"/>
      <c r="K5" s="35"/>
    </row>
    <row r="6" spans="1:14" x14ac:dyDescent="0.2">
      <c r="J6" s="40"/>
    </row>
    <row r="7" spans="1:14" s="2" customFormat="1" x14ac:dyDescent="0.2">
      <c r="A7" s="112" t="s">
        <v>78</v>
      </c>
      <c r="B7" s="113"/>
      <c r="C7" s="113"/>
      <c r="D7" s="113"/>
      <c r="E7" s="113"/>
      <c r="F7" s="113"/>
      <c r="G7" s="113"/>
      <c r="H7" s="113"/>
      <c r="I7" s="113"/>
      <c r="J7" s="113"/>
      <c r="K7" s="113"/>
      <c r="L7" s="113"/>
      <c r="M7" s="113"/>
      <c r="N7" s="114"/>
    </row>
    <row r="8" spans="1:14" x14ac:dyDescent="0.2">
      <c r="J8" s="117"/>
      <c r="K8" s="117"/>
      <c r="L8" s="98"/>
      <c r="M8" s="31"/>
    </row>
    <row r="9" spans="1:14" ht="16" thickBot="1" x14ac:dyDescent="0.25">
      <c r="F9" s="37" t="s">
        <v>49</v>
      </c>
      <c r="G9" s="38"/>
      <c r="H9" s="37" t="s">
        <v>50</v>
      </c>
      <c r="I9" s="39"/>
      <c r="J9" s="39"/>
      <c r="K9" s="39"/>
      <c r="L9" s="39"/>
      <c r="M9" s="31"/>
    </row>
    <row r="10" spans="1:14" ht="16" thickTop="1" x14ac:dyDescent="0.2">
      <c r="A10" s="9" t="s">
        <v>99</v>
      </c>
      <c r="F10" s="39"/>
      <c r="G10" s="38"/>
      <c r="H10" s="39"/>
      <c r="I10" s="39"/>
      <c r="J10" s="31"/>
      <c r="K10" s="31"/>
      <c r="L10" s="31"/>
      <c r="M10" s="31"/>
    </row>
    <row r="11" spans="1:14" x14ac:dyDescent="0.2">
      <c r="A11" s="9"/>
      <c r="B11" s="47" t="s">
        <v>23</v>
      </c>
      <c r="F11" s="101">
        <v>0</v>
      </c>
      <c r="G11" s="84"/>
      <c r="H11" s="71"/>
      <c r="I11" s="12"/>
      <c r="J11" s="46"/>
      <c r="K11" s="31"/>
      <c r="M11" s="31"/>
    </row>
    <row r="12" spans="1:14" x14ac:dyDescent="0.2">
      <c r="A12" s="9"/>
      <c r="B12" s="47" t="s">
        <v>25</v>
      </c>
      <c r="F12" s="94">
        <v>0</v>
      </c>
      <c r="G12" s="84"/>
      <c r="H12" s="56"/>
      <c r="J12" s="46"/>
      <c r="K12" s="31"/>
      <c r="L12" s="33"/>
      <c r="M12" s="31"/>
    </row>
    <row r="13" spans="1:14" x14ac:dyDescent="0.2">
      <c r="A13" s="9"/>
      <c r="B13" s="47" t="s">
        <v>53</v>
      </c>
      <c r="F13" s="102">
        <v>0</v>
      </c>
      <c r="G13" s="84"/>
      <c r="H13" s="56"/>
      <c r="J13" s="46"/>
      <c r="K13" s="46"/>
      <c r="L13" s="33"/>
      <c r="M13" s="31"/>
    </row>
    <row r="14" spans="1:14" x14ac:dyDescent="0.2">
      <c r="A14" s="9" t="s">
        <v>98</v>
      </c>
      <c r="F14" s="56"/>
      <c r="G14" s="84"/>
      <c r="H14" s="56"/>
      <c r="J14" s="46"/>
      <c r="K14" s="31"/>
      <c r="L14" s="33"/>
      <c r="M14" s="31"/>
    </row>
    <row r="15" spans="1:14" x14ac:dyDescent="0.2">
      <c r="A15" s="9"/>
      <c r="B15" s="47" t="s">
        <v>100</v>
      </c>
      <c r="F15" s="56"/>
      <c r="G15" s="84"/>
      <c r="H15" s="94">
        <v>0</v>
      </c>
      <c r="I15" s="48"/>
      <c r="J15" s="46"/>
      <c r="K15" s="31"/>
      <c r="L15" s="33"/>
      <c r="M15" s="31"/>
    </row>
    <row r="16" spans="1:14" x14ac:dyDescent="0.2">
      <c r="A16" s="9"/>
      <c r="B16" s="47" t="s">
        <v>101</v>
      </c>
      <c r="F16" s="56"/>
      <c r="G16" s="84"/>
      <c r="H16" s="56"/>
      <c r="I16" s="48"/>
      <c r="J16" s="46"/>
      <c r="K16" s="31"/>
      <c r="L16" s="33"/>
      <c r="M16" s="31"/>
    </row>
    <row r="17" spans="1:14" x14ac:dyDescent="0.2">
      <c r="A17" s="9" t="s">
        <v>39</v>
      </c>
      <c r="F17" s="56"/>
      <c r="G17" s="95"/>
      <c r="H17" s="56"/>
      <c r="I17" s="82"/>
      <c r="J17" s="46"/>
      <c r="K17" s="31"/>
      <c r="L17" s="33"/>
      <c r="M17" s="31"/>
    </row>
    <row r="18" spans="1:14" x14ac:dyDescent="0.2">
      <c r="A18" s="9"/>
      <c r="B18" s="47" t="s">
        <v>23</v>
      </c>
      <c r="F18" s="56"/>
      <c r="G18" s="84"/>
      <c r="H18" s="103">
        <v>0</v>
      </c>
      <c r="K18" s="46"/>
      <c r="L18" s="33"/>
      <c r="M18" s="31"/>
    </row>
    <row r="19" spans="1:14" x14ac:dyDescent="0.2">
      <c r="A19" s="9"/>
      <c r="B19" s="47" t="s">
        <v>25</v>
      </c>
      <c r="F19" s="56"/>
      <c r="G19" s="84"/>
      <c r="H19" s="94">
        <v>0</v>
      </c>
    </row>
    <row r="20" spans="1:14" x14ac:dyDescent="0.2">
      <c r="A20" s="9" t="s">
        <v>69</v>
      </c>
      <c r="F20" s="56"/>
      <c r="G20" s="85"/>
      <c r="H20" s="56"/>
      <c r="J20" s="46"/>
      <c r="K20" s="46"/>
      <c r="L20" s="33"/>
      <c r="M20" s="31"/>
    </row>
    <row r="21" spans="1:14" x14ac:dyDescent="0.2">
      <c r="A21" s="9"/>
      <c r="B21" s="47" t="s">
        <v>85</v>
      </c>
      <c r="F21" s="56"/>
      <c r="G21" s="84"/>
      <c r="H21" s="94">
        <v>0</v>
      </c>
      <c r="J21" s="46"/>
      <c r="K21" s="46"/>
      <c r="L21" s="33"/>
      <c r="M21" s="31"/>
    </row>
    <row r="22" spans="1:14" x14ac:dyDescent="0.2">
      <c r="A22" s="9"/>
      <c r="F22" s="56"/>
      <c r="G22" s="56"/>
      <c r="H22" s="56"/>
      <c r="I22" s="85"/>
      <c r="J22" s="46"/>
      <c r="K22" s="46"/>
      <c r="L22" s="33"/>
      <c r="M22" s="31"/>
    </row>
    <row r="23" spans="1:14" x14ac:dyDescent="0.2">
      <c r="A23" s="9" t="s">
        <v>97</v>
      </c>
      <c r="F23" s="56"/>
      <c r="G23" s="84"/>
      <c r="H23" s="94">
        <f>0-H42</f>
        <v>0</v>
      </c>
      <c r="J23" s="46"/>
      <c r="K23" s="46"/>
      <c r="L23" s="33"/>
      <c r="M23" s="31"/>
    </row>
    <row r="24" spans="1:14" ht="16" thickBot="1" x14ac:dyDescent="0.25">
      <c r="F24" s="67">
        <f>SUM(F11:F23)</f>
        <v>0</v>
      </c>
      <c r="G24" s="96"/>
      <c r="H24" s="58">
        <f>SUM(H11:H23)</f>
        <v>0</v>
      </c>
      <c r="I24" s="83"/>
      <c r="J24" s="41"/>
      <c r="K24" s="41"/>
      <c r="L24" s="41"/>
      <c r="M24" s="31"/>
    </row>
    <row r="25" spans="1:14" ht="16" thickTop="1" x14ac:dyDescent="0.2">
      <c r="J25" s="31"/>
      <c r="K25" s="46"/>
      <c r="L25" s="31"/>
    </row>
    <row r="26" spans="1:14" x14ac:dyDescent="0.2">
      <c r="H26" s="59">
        <f>F24-H24</f>
        <v>0</v>
      </c>
      <c r="I26" s="78" t="s">
        <v>54</v>
      </c>
    </row>
    <row r="27" spans="1:14" x14ac:dyDescent="0.2">
      <c r="B27" s="77" t="s">
        <v>66</v>
      </c>
      <c r="H27" s="97"/>
    </row>
    <row r="29" spans="1:14" x14ac:dyDescent="0.2">
      <c r="B29" s="49"/>
      <c r="J29" s="118"/>
      <c r="K29" s="118"/>
      <c r="L29" s="99"/>
    </row>
    <row r="30" spans="1:14" x14ac:dyDescent="0.2">
      <c r="A30" s="112" t="s">
        <v>59</v>
      </c>
      <c r="B30" s="113"/>
      <c r="C30" s="113"/>
      <c r="D30" s="113"/>
      <c r="E30" s="113"/>
      <c r="F30" s="113"/>
      <c r="G30" s="113"/>
      <c r="H30" s="113"/>
      <c r="I30" s="113"/>
      <c r="J30" s="113"/>
      <c r="K30" s="113"/>
      <c r="L30" s="113"/>
      <c r="M30" s="113"/>
      <c r="N30" s="114"/>
    </row>
    <row r="31" spans="1:14" x14ac:dyDescent="0.2">
      <c r="J31" s="50"/>
      <c r="K31" s="50"/>
      <c r="L31" s="50"/>
    </row>
    <row r="32" spans="1:14" x14ac:dyDescent="0.2">
      <c r="B32" s="47" t="s">
        <v>86</v>
      </c>
      <c r="F32" s="104">
        <v>0</v>
      </c>
      <c r="G32" s="43"/>
      <c r="H32" s="43"/>
      <c r="I32" s="43"/>
      <c r="K32" s="51"/>
      <c r="L32" s="51"/>
    </row>
    <row r="33" spans="1:14" x14ac:dyDescent="0.2">
      <c r="C33" s="47" t="s">
        <v>103</v>
      </c>
      <c r="F33" s="43"/>
      <c r="G33" s="43"/>
      <c r="H33" s="6">
        <f>F32</f>
        <v>0</v>
      </c>
      <c r="I33" s="42"/>
      <c r="J33" s="51"/>
      <c r="K33" s="51"/>
      <c r="L33" s="51"/>
    </row>
    <row r="34" spans="1:14" x14ac:dyDescent="0.2">
      <c r="J34" s="50"/>
      <c r="K34" s="50"/>
      <c r="L34" s="50"/>
    </row>
    <row r="35" spans="1:14" x14ac:dyDescent="0.2">
      <c r="B35" s="77" t="s">
        <v>68</v>
      </c>
      <c r="J35" s="50"/>
      <c r="K35" s="50"/>
      <c r="L35" s="50"/>
    </row>
    <row r="38" spans="1:14" x14ac:dyDescent="0.2">
      <c r="A38" s="112" t="s">
        <v>62</v>
      </c>
      <c r="B38" s="113"/>
      <c r="C38" s="113"/>
      <c r="D38" s="113"/>
      <c r="E38" s="113"/>
      <c r="F38" s="113"/>
      <c r="G38" s="113"/>
      <c r="H38" s="113"/>
      <c r="I38" s="113"/>
      <c r="J38" s="113"/>
      <c r="K38" s="113"/>
      <c r="L38" s="113"/>
      <c r="M38" s="113"/>
      <c r="N38" s="114"/>
    </row>
    <row r="39" spans="1:14" x14ac:dyDescent="0.2">
      <c r="J39" s="40"/>
      <c r="L39" s="48"/>
    </row>
    <row r="40" spans="1:14" x14ac:dyDescent="0.2">
      <c r="B40" s="47" t="s">
        <v>87</v>
      </c>
      <c r="F40" s="104">
        <v>0</v>
      </c>
      <c r="G40" s="89"/>
      <c r="H40" s="6"/>
      <c r="I40" s="6"/>
      <c r="J40" s="81"/>
      <c r="L40" s="48"/>
    </row>
    <row r="41" spans="1:14" x14ac:dyDescent="0.2">
      <c r="B41" s="47" t="s">
        <v>55</v>
      </c>
      <c r="F41" s="6">
        <f>H42-F40</f>
        <v>0</v>
      </c>
      <c r="G41" s="21"/>
      <c r="H41" s="6"/>
      <c r="I41" s="6"/>
      <c r="J41" s="26"/>
      <c r="L41" s="6"/>
    </row>
    <row r="42" spans="1:14" x14ac:dyDescent="0.2">
      <c r="C42" s="47" t="s">
        <v>97</v>
      </c>
      <c r="F42" s="30"/>
      <c r="G42" s="30"/>
      <c r="H42" s="104">
        <v>0</v>
      </c>
      <c r="I42" s="90"/>
      <c r="K42" s="26"/>
      <c r="L42" s="26"/>
    </row>
    <row r="43" spans="1:14" ht="16" thickBot="1" x14ac:dyDescent="0.25">
      <c r="F43" s="44">
        <f>SUM(F35:F42)</f>
        <v>0</v>
      </c>
      <c r="G43" s="45"/>
      <c r="H43" s="44">
        <f>SUM(H35:H42)</f>
        <v>0</v>
      </c>
      <c r="I43" s="41"/>
    </row>
    <row r="44" spans="1:14" ht="16" thickTop="1" x14ac:dyDescent="0.2"/>
    <row r="45" spans="1:14" x14ac:dyDescent="0.2">
      <c r="B45" s="77" t="s">
        <v>64</v>
      </c>
    </row>
  </sheetData>
  <mergeCells count="5">
    <mergeCell ref="J29:K29"/>
    <mergeCell ref="A30:N30"/>
    <mergeCell ref="A38:N38"/>
    <mergeCell ref="A7:N7"/>
    <mergeCell ref="J8:K8"/>
  </mergeCells>
  <pageMargins left="0.7" right="0.21" top="0.75" bottom="0.38" header="0.3" footer="0.3"/>
  <pageSetup scale="65" orientation="landscape" r:id="rId1"/>
  <rowBreaks count="1" manualBreakCount="1">
    <brk id="6"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JE calculator Cost Sharing</vt:lpstr>
      <vt:lpstr>JE calculator AGENT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Joan</cp:lastModifiedBy>
  <cp:lastPrinted>2015-09-24T20:55:42Z</cp:lastPrinted>
  <dcterms:created xsi:type="dcterms:W3CDTF">2015-05-05T20:15:03Z</dcterms:created>
  <dcterms:modified xsi:type="dcterms:W3CDTF">2019-05-09T22:36:55Z</dcterms:modified>
</cp:coreProperties>
</file>